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doc\Документы\ОАФМ\2025\Открытость 2025\Раздел 4 Отчет об исполнении бюджета\От управлений и отделов\УБПиМО\"/>
    </mc:Choice>
  </mc:AlternateContent>
  <bookViews>
    <workbookView xWindow="360" yWindow="15" windowWidth="20955" windowHeight="9720" activeTab="1"/>
  </bookViews>
  <sheets>
    <sheet name="доходы" sheetId="1" r:id="rId1"/>
    <sheet name="расходы" sheetId="2" r:id="rId2"/>
  </sheets>
  <definedNames>
    <definedName name="_xlnm._FilterDatabase" localSheetId="1" hidden="1">расходы!$A$4:$N$84</definedName>
    <definedName name="Print_Titles" localSheetId="0">доходы!$3:$4</definedName>
    <definedName name="Print_Titles" localSheetId="1">расходы!$3:$4</definedName>
    <definedName name="_xlnm.Print_Area" localSheetId="0">доходы!$A$1:$I$40</definedName>
    <definedName name="_xlnm.Print_Area" localSheetId="1">расходы!$A$1:$J$84</definedName>
  </definedNames>
  <calcPr calcId="162913" iterate="1"/>
</workbook>
</file>

<file path=xl/calcChain.xml><?xml version="1.0" encoding="utf-8"?>
<calcChain xmlns="http://schemas.openxmlformats.org/spreadsheetml/2006/main">
  <c r="J82" i="2" l="1"/>
  <c r="I82" i="2" s="1"/>
  <c r="J83" i="2"/>
  <c r="H83" i="2"/>
  <c r="F83" i="2"/>
  <c r="D83" i="2"/>
  <c r="H82" i="2"/>
  <c r="G82" i="2"/>
  <c r="F82" i="2"/>
  <c r="E82" i="2"/>
  <c r="D82" i="2"/>
  <c r="I81" i="2"/>
  <c r="G81" i="2"/>
  <c r="E81" i="2"/>
  <c r="I80" i="2"/>
  <c r="G80" i="2"/>
  <c r="E80" i="2"/>
  <c r="I79" i="2"/>
  <c r="G79" i="2"/>
  <c r="E79" i="2"/>
  <c r="I78" i="2"/>
  <c r="G78" i="2"/>
  <c r="E78" i="2"/>
  <c r="I77" i="2"/>
  <c r="G77" i="2"/>
  <c r="E77" i="2"/>
  <c r="I76" i="2"/>
  <c r="G76" i="2"/>
  <c r="E76" i="2"/>
  <c r="I75" i="2"/>
  <c r="G75" i="2"/>
  <c r="E75" i="2"/>
  <c r="I74" i="2"/>
  <c r="G74" i="2"/>
  <c r="E74" i="2"/>
  <c r="I73" i="2"/>
  <c r="G73" i="2"/>
  <c r="E73" i="2"/>
  <c r="I72" i="2"/>
  <c r="G72" i="2"/>
  <c r="E72" i="2"/>
  <c r="I71" i="2"/>
  <c r="G71" i="2"/>
  <c r="E71" i="2"/>
  <c r="I70" i="2"/>
  <c r="G70" i="2"/>
  <c r="E70" i="2"/>
  <c r="I69" i="2"/>
  <c r="G69" i="2"/>
  <c r="E69" i="2"/>
  <c r="I68" i="2"/>
  <c r="G68" i="2"/>
  <c r="E68" i="2"/>
  <c r="I67" i="2"/>
  <c r="G67" i="2"/>
  <c r="E67" i="2"/>
  <c r="I66" i="2"/>
  <c r="G66" i="2"/>
  <c r="E66" i="2"/>
  <c r="I65" i="2"/>
  <c r="G65" i="2"/>
  <c r="E65" i="2"/>
  <c r="I64" i="2"/>
  <c r="G64" i="2"/>
  <c r="E64" i="2"/>
  <c r="I63" i="2"/>
  <c r="G63" i="2"/>
  <c r="E63" i="2"/>
  <c r="I62" i="2"/>
  <c r="G62" i="2"/>
  <c r="E62" i="2"/>
  <c r="I61" i="2"/>
  <c r="G61" i="2"/>
  <c r="E61" i="2"/>
  <c r="I60" i="2"/>
  <c r="G60" i="2"/>
  <c r="E60" i="2"/>
  <c r="I59" i="2"/>
  <c r="G59" i="2"/>
  <c r="E59" i="2"/>
  <c r="I58" i="2"/>
  <c r="G58" i="2"/>
  <c r="E58" i="2"/>
  <c r="I57" i="2"/>
  <c r="G57" i="2"/>
  <c r="E57" i="2"/>
  <c r="I56" i="2"/>
  <c r="G56" i="2"/>
  <c r="E56" i="2"/>
  <c r="I55" i="2"/>
  <c r="G55" i="2"/>
  <c r="E55" i="2"/>
  <c r="I54" i="2"/>
  <c r="G54" i="2"/>
  <c r="E54" i="2"/>
  <c r="I53" i="2"/>
  <c r="G53" i="2"/>
  <c r="E53" i="2"/>
  <c r="I52" i="2"/>
  <c r="G52" i="2"/>
  <c r="E52" i="2"/>
  <c r="I51" i="2"/>
  <c r="G51" i="2"/>
  <c r="E51" i="2"/>
  <c r="I50" i="2"/>
  <c r="G50" i="2"/>
  <c r="E50" i="2"/>
  <c r="I49" i="2"/>
  <c r="G49" i="2"/>
  <c r="E49" i="2"/>
  <c r="I48" i="2"/>
  <c r="G48" i="2"/>
  <c r="E48" i="2"/>
  <c r="I47" i="2"/>
  <c r="G47" i="2"/>
  <c r="E47" i="2"/>
  <c r="I46" i="2"/>
  <c r="G46" i="2"/>
  <c r="E46" i="2"/>
  <c r="I45" i="2"/>
  <c r="G45" i="2"/>
  <c r="E45" i="2"/>
  <c r="I44" i="2"/>
  <c r="G44" i="2"/>
  <c r="E44" i="2"/>
  <c r="I43" i="2"/>
  <c r="G43" i="2"/>
  <c r="E43" i="2"/>
  <c r="I42" i="2"/>
  <c r="G42" i="2"/>
  <c r="E42" i="2"/>
  <c r="I41" i="2"/>
  <c r="G41" i="2"/>
  <c r="E41" i="2"/>
  <c r="I40" i="2"/>
  <c r="G40" i="2"/>
  <c r="E40" i="2"/>
  <c r="I39" i="2"/>
  <c r="G39" i="2"/>
  <c r="E39" i="2"/>
  <c r="I38" i="2"/>
  <c r="G38" i="2"/>
  <c r="E38" i="2"/>
  <c r="I37" i="2"/>
  <c r="G37" i="2"/>
  <c r="E37" i="2"/>
  <c r="I36" i="2"/>
  <c r="G36" i="2"/>
  <c r="E36" i="2"/>
  <c r="I35" i="2"/>
  <c r="G35" i="2"/>
  <c r="E35" i="2"/>
  <c r="I34" i="2"/>
  <c r="G34" i="2"/>
  <c r="E34" i="2"/>
  <c r="I33" i="2"/>
  <c r="G33" i="2"/>
  <c r="E33" i="2"/>
  <c r="I32" i="2"/>
  <c r="G32" i="2"/>
  <c r="E32" i="2"/>
  <c r="I31" i="2"/>
  <c r="G31" i="2"/>
  <c r="E31" i="2"/>
  <c r="I30" i="2"/>
  <c r="G30" i="2"/>
  <c r="E30" i="2"/>
  <c r="I29" i="2"/>
  <c r="G29" i="2"/>
  <c r="E29" i="2"/>
  <c r="I28" i="2"/>
  <c r="G28" i="2"/>
  <c r="E28" i="2"/>
  <c r="I27" i="2"/>
  <c r="G27" i="2"/>
  <c r="E27" i="2"/>
  <c r="I26" i="2"/>
  <c r="G26" i="2"/>
  <c r="E26" i="2"/>
  <c r="I25" i="2"/>
  <c r="G25" i="2"/>
  <c r="E25" i="2"/>
  <c r="I24" i="2"/>
  <c r="G24" i="2"/>
  <c r="E24" i="2"/>
  <c r="I23" i="2"/>
  <c r="G23" i="2"/>
  <c r="E23" i="2"/>
  <c r="I22" i="2"/>
  <c r="G22" i="2"/>
  <c r="E22" i="2"/>
  <c r="I21" i="2"/>
  <c r="G21" i="2"/>
  <c r="E21" i="2"/>
  <c r="I20" i="2"/>
  <c r="G20" i="2"/>
  <c r="E20" i="2"/>
  <c r="I19" i="2"/>
  <c r="G19" i="2"/>
  <c r="E19" i="2"/>
  <c r="I18" i="2"/>
  <c r="G18" i="2"/>
  <c r="E18" i="2"/>
  <c r="I17" i="2"/>
  <c r="G17" i="2"/>
  <c r="E17" i="2"/>
  <c r="I16" i="2"/>
  <c r="G16" i="2"/>
  <c r="E16" i="2"/>
  <c r="I15" i="2"/>
  <c r="G15" i="2"/>
  <c r="E15" i="2"/>
  <c r="I14" i="2"/>
  <c r="G14" i="2"/>
  <c r="E14" i="2"/>
  <c r="I13" i="2"/>
  <c r="G13" i="2"/>
  <c r="E13" i="2"/>
  <c r="I12" i="2"/>
  <c r="G12" i="2"/>
  <c r="E12" i="2"/>
  <c r="I11" i="2"/>
  <c r="G11" i="2"/>
  <c r="E11" i="2"/>
  <c r="I10" i="2"/>
  <c r="G10" i="2"/>
  <c r="E10" i="2"/>
  <c r="I9" i="2"/>
  <c r="G9" i="2"/>
  <c r="E9" i="2"/>
  <c r="I8" i="2"/>
  <c r="G8" i="2"/>
  <c r="E8" i="2"/>
  <c r="I7" i="2"/>
  <c r="G7" i="2"/>
  <c r="E7" i="2"/>
  <c r="I6" i="2"/>
  <c r="G6" i="2"/>
  <c r="E6" i="2"/>
  <c r="I5" i="2"/>
  <c r="G5" i="2"/>
  <c r="G83" i="2" s="1"/>
  <c r="E5" i="2"/>
  <c r="E83" i="2" s="1"/>
  <c r="H39" i="1"/>
  <c r="F39" i="1"/>
  <c r="D39" i="1"/>
  <c r="H38" i="1"/>
  <c r="F38" i="1"/>
  <c r="D38" i="1"/>
  <c r="H37" i="1"/>
  <c r="F37" i="1"/>
  <c r="D37" i="1"/>
  <c r="H36" i="1"/>
  <c r="F36" i="1"/>
  <c r="D36" i="1"/>
  <c r="H35" i="1"/>
  <c r="F35" i="1"/>
  <c r="D35" i="1"/>
  <c r="H34" i="1"/>
  <c r="F34" i="1"/>
  <c r="D34" i="1"/>
  <c r="H33" i="1"/>
  <c r="F33" i="1"/>
  <c r="D33" i="1"/>
  <c r="I32" i="1"/>
  <c r="I31" i="1" s="1"/>
  <c r="H32" i="1"/>
  <c r="G32" i="1"/>
  <c r="F32" i="1" s="1"/>
  <c r="E32" i="1"/>
  <c r="D32" i="1" s="1"/>
  <c r="C32" i="1"/>
  <c r="E31" i="1"/>
  <c r="E40" i="1" s="1"/>
  <c r="C31" i="1"/>
  <c r="C40" i="1" s="1"/>
  <c r="H29" i="1"/>
  <c r="F29" i="1"/>
  <c r="D29" i="1"/>
  <c r="H28" i="1"/>
  <c r="F28" i="1"/>
  <c r="D28" i="1"/>
  <c r="H27" i="1"/>
  <c r="F27" i="1"/>
  <c r="D27" i="1"/>
  <c r="H26" i="1"/>
  <c r="F26" i="1"/>
  <c r="D26" i="1"/>
  <c r="H25" i="1"/>
  <c r="F25" i="1"/>
  <c r="D25" i="1"/>
  <c r="H24" i="1"/>
  <c r="F24" i="1"/>
  <c r="D24" i="1"/>
  <c r="H23" i="1"/>
  <c r="F23" i="1"/>
  <c r="D23" i="1"/>
  <c r="H22" i="1"/>
  <c r="F22" i="1"/>
  <c r="D22" i="1"/>
  <c r="H21" i="1"/>
  <c r="F21" i="1"/>
  <c r="D21" i="1"/>
  <c r="I20" i="1"/>
  <c r="H20" i="1"/>
  <c r="G20" i="1"/>
  <c r="F20" i="1" s="1"/>
  <c r="E20" i="1"/>
  <c r="D20" i="1" s="1"/>
  <c r="C20" i="1"/>
  <c r="H19" i="1"/>
  <c r="F19" i="1"/>
  <c r="D19" i="1"/>
  <c r="H18" i="1"/>
  <c r="F18" i="1"/>
  <c r="D18" i="1"/>
  <c r="I17" i="1"/>
  <c r="H17" i="1" s="1"/>
  <c r="G17" i="1"/>
  <c r="F17" i="1"/>
  <c r="E17" i="1"/>
  <c r="D17" i="1"/>
  <c r="C17" i="1"/>
  <c r="H16" i="1"/>
  <c r="F16" i="1"/>
  <c r="D16" i="1"/>
  <c r="H15" i="1"/>
  <c r="F15" i="1"/>
  <c r="D15" i="1"/>
  <c r="H14" i="1"/>
  <c r="F14" i="1"/>
  <c r="D14" i="1"/>
  <c r="I13" i="1"/>
  <c r="H13" i="1"/>
  <c r="G13" i="1"/>
  <c r="F13" i="1"/>
  <c r="E13" i="1"/>
  <c r="C13" i="1"/>
  <c r="D13" i="1" s="1"/>
  <c r="H12" i="1"/>
  <c r="F12" i="1"/>
  <c r="D12" i="1"/>
  <c r="H11" i="1"/>
  <c r="F11" i="1"/>
  <c r="D11" i="1"/>
  <c r="H10" i="1"/>
  <c r="F10" i="1"/>
  <c r="D10" i="1"/>
  <c r="I9" i="1"/>
  <c r="G9" i="1"/>
  <c r="H9" i="1" s="1"/>
  <c r="E9" i="1"/>
  <c r="D9" i="1" s="1"/>
  <c r="C9" i="1"/>
  <c r="H8" i="1"/>
  <c r="F8" i="1"/>
  <c r="D8" i="1"/>
  <c r="H7" i="1"/>
  <c r="F7" i="1"/>
  <c r="D7" i="1"/>
  <c r="I6" i="1"/>
  <c r="I30" i="1" s="1"/>
  <c r="H30" i="1" s="1"/>
  <c r="H6" i="1"/>
  <c r="G6" i="1"/>
  <c r="G30" i="1" s="1"/>
  <c r="F6" i="1"/>
  <c r="E6" i="1"/>
  <c r="E30" i="1" s="1"/>
  <c r="C6" i="1"/>
  <c r="D6" i="1" s="1"/>
  <c r="H5" i="1"/>
  <c r="F5" i="1"/>
  <c r="D5" i="1"/>
  <c r="I83" i="2" l="1"/>
  <c r="I40" i="1"/>
  <c r="D40" i="1"/>
  <c r="F30" i="1"/>
  <c r="F9" i="1"/>
  <c r="D31" i="1"/>
  <c r="G31" i="1"/>
  <c r="C30" i="1"/>
  <c r="D30" i="1" s="1"/>
  <c r="F31" i="1" l="1"/>
  <c r="G40" i="1"/>
  <c r="F40" i="1" s="1"/>
  <c r="H31" i="1"/>
  <c r="H40" i="1"/>
</calcChain>
</file>

<file path=xl/sharedStrings.xml><?xml version="1.0" encoding="utf-8"?>
<sst xmlns="http://schemas.openxmlformats.org/spreadsheetml/2006/main" count="306" uniqueCount="174">
  <si>
    <t xml:space="preserve"> Сведения о внесенных в течение 2024 года изменениях в бюджет (доходы)</t>
  </si>
  <si>
    <t>(тыс. рублей)</t>
  </si>
  <si>
    <t>Код доходов</t>
  </si>
  <si>
    <t>Наименование</t>
  </si>
  <si>
    <t>Первоначальный бюджет 
от 14.12.2023
№ 993/400-VII-ОЗ</t>
  </si>
  <si>
    <t>Изменения</t>
  </si>
  <si>
    <t>с учетом изменений и дополнений 
от 13.06.2024 
№ 1143/472-VII-ОЗ</t>
  </si>
  <si>
    <t>с учетом изменений и дополнений 
от 18.09.2024
№ 1197/497-VII-ОЗ</t>
  </si>
  <si>
    <t>с учетом изменений и дополнений 
от 16.12.2024
№ 1365/583-VII-ОЗ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</si>
  <si>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</si>
  <si>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</si>
  <si>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</si>
  <si>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</si>
  <si>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</si>
  <si>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</si>
  <si>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1 01  02000 01 0000 110</t>
  </si>
  <si>
    <t>Налог на доходы физических лиц</t>
  </si>
  <si>
    <t>1  03 00000 00 0000 000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</si>
  <si>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</si>
  <si>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</si>
  <si>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</si>
  <si>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</si>
  <si>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</si>
  <si>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1 05 06000 01 0000 110</t>
  </si>
  <si>
    <t>Налог на профессиональный доход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</si>
  <si>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</si>
  <si>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</si>
  <si>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</si>
  <si>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</si>
  <si>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</si>
  <si>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</si>
  <si>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1 06 05000 02 0000 110</t>
  </si>
  <si>
    <t>Налог на игорный бизнес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</si>
  <si>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</si>
  <si>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</si>
  <si>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</si>
  <si>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</si>
  <si>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</si>
  <si>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</si>
  <si>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</si>
  <si>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</si>
  <si>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</si>
  <si>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</si>
  <si>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1 11 02000 00 0000 120</t>
  </si>
  <si>
    <t>Доходы от размещения средств бюджетов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</si>
  <si>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</si>
  <si>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</si>
  <si>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</si>
  <si>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Доходы, получаемые в виде арендной либо иной платы за передачу в возмездное поль-зование государственного и муниципаль-ного имущества (за исключением имуще-ства бюджетных и автономных учрежде-ний, а также имущества государственных и муниципальных унитарных предприятий, в том числе казенных)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</si>
  <si>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</si>
  <si>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</si>
  <si>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</si>
  <si>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</si>
  <si>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</si>
  <si>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</si>
  <si>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</si>
  <si>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</si>
  <si>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</si>
  <si>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</si>
  <si>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Иные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</si>
  <si>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</si>
  <si>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</si>
  <si>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</si>
  <si>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</si>
  <si>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</si>
  <si>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</si>
  <si>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2 02 20000 00 0000 150</t>
  </si>
  <si>
    <t>Субсидии бюджетам бюджетной системы 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</si>
  <si>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</si>
  <si>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</si>
  <si>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</si>
  <si>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</si>
  <si>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</si>
  <si>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</si>
  <si>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</si>
  <si>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</si>
  <si>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</si>
  <si>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</t>
  </si>
  <si>
    <t>ИТОГО ДОХОДОВ</t>
  </si>
  <si>
    <t>Сведения о внесенных в течение 2024 года изменениях в бюджет (расходы)</t>
  </si>
  <si>
    <t>РЗ</t>
  </si>
  <si>
    <t>ПР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</si>
  <si>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</si>
  <si>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</si>
  <si>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</si>
  <si>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</si>
  <si>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</si>
  <si>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</si>
  <si>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</si>
  <si>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</si>
  <si>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</si>
  <si>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</si>
  <si>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</si>
  <si>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</si>
  <si>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</si>
  <si>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</si>
  <si>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</si>
  <si>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</si>
  <si>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</si>
  <si>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</si>
  <si>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</si>
  <si>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</si>
  <si>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</si>
  <si>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</si>
  <si>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</si>
  <si>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</si>
  <si>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</si>
  <si>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</si>
  <si>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</si>
  <si>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</si>
  <si>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</si>
  <si>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</si>
  <si>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</si>
  <si>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</si>
  <si>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</si>
  <si>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</si>
  <si>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</si>
  <si>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</si>
  <si>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</si>
  <si>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</si>
  <si>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</si>
  <si>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</si>
  <si>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</si>
  <si>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</si>
  <si>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</si>
  <si>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</si>
  <si>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</si>
  <si>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</si>
  <si>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</si>
  <si>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</si>
  <si>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</si>
  <si>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</si>
  <si>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</si>
  <si>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</si>
  <si>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</si>
  <si>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</si>
  <si>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</si>
  <si>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</si>
  <si>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</si>
  <si>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</si>
  <si>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</si>
  <si>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</si>
  <si>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</si>
  <si>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</si>
  <si>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</si>
  <si>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</si>
  <si>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</si>
  <si>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</si>
  <si>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</si>
  <si>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</si>
  <si>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</si>
  <si>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</si>
  <si>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</si>
  <si>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</si>
  <si>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</si>
  <si>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</si>
  <si>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</si>
  <si>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</si>
  <si>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</si>
  <si>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</si>
  <si>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</si>
  <si>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</si>
  <si>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</si>
  <si>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</si>
  <si>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внешнего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</si>
  <si>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</si>
  <si>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</si>
  <si>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</si>
  <si>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</si>
  <si>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 РАСХОДОВ</t>
  </si>
  <si>
    <t>Краткая характеристика изменений</t>
  </si>
  <si>
    <t>Учтено поступление средств из федерального бюджета на ликвидацию последствий чрезвычайной ситуации, вызванной прохождением весеннего паводка в 2024 году в Оренбургской области за счет средств, поступающих из резервного фонда Правительства Российской Федерации.
Увеличение бюджетных ассигнований на обеспечение ликвидации последствий стихийных бедствий и стабилизации финансовой ситуации в Оренбургской области за счет остатков средств на 01.01.2024 года.
Учтено перераспределение бюджетных ассигнований между отдельными направлениями расходов областного бюджета в пределах их общего объема, предусмотренного Законом об областном бюджете на 2024 год, а также ряд изменений в объемы бюджетных ассигнований на реализацию государственных программ Оренбургской области.</t>
  </si>
  <si>
    <t xml:space="preserve">Увеличение прогноза поступлений доходов за счет операций по управлению остатками средств на едином казначейском счете областного бюджета;
от административных штрафов за административные правонарушения в области дорожного движения; от уплаты акцизов на нефтепродукты, а также увеличение прогноза поступлений доходов по налогу на добычу полезных ископаемых.
Увеличение поступлений доходов в виде фактического поступления пожертвований от АО "Корпорация развития Оренбургской области" по договору пожертвования №1 от 20.06.2024;
Увеличение бюджетных ассигнований на обеспечение ликвидации последствий стихийных бедствий и стабилизации финансовой ситуации в Оренбургской области за счет увеличения прогноза доходов. </t>
  </si>
  <si>
    <t>Учтено поступление средств из федерального бюджета на ликвидацию последствий чрезвычайной ситуации.
Увеличение прогноза поступлений доходов за счет  уплаты акцизов на нефтепродукты.
Увеличение бюджетных ассигнований на стабилизацию финансовой ситуации, а также на резервный фонд по ЧС в связи с весенним паводком.
Увеличение расходов на оплату труда в связи с ликвидацией последствий чрезвычайной ситуации, вызванной прохождением весеннего паводка в 2024 году.
Перераспределение бюджетных ассигнований между направлениями расходов в пределах общего объема средств.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</si>
</sst>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&quot;₽&quot;###,##0.00"/>
  </numFmts>
  <fonts count="12" x14ac:knownFonts="1">
    <font>
      <sz val="11"/>
      <color theme="1"/>
      <name val="Times New Roman"/>
    </font>
    <font>
      <sz val="10"/>
      <color theme="1"/>
      <name val="Times New Roman"/>
    </font>
    <font>
      <sz val="14"/>
      <color theme="1"/>
      <name val="Times New Roman"/>
    </font>
    <font>
      <b/>
      <sz val="9"/>
      <color theme="1"/>
      <name val="Times New Roman"/>
    </font>
    <font>
      <b/>
      <sz val="10"/>
      <color theme="1"/>
      <name val="Times New Roman"/>
    </font>
    <font>
      <sz val="9"/>
      <color theme="1"/>
      <name val="Times New Roman"/>
    </font>
    <font>
      <b/>
      <sz val="10"/>
      <name val="Times New Roman"/>
    </font>
    <font>
      <sz val="10"/>
      <name val="Times New Roman"/>
    </font>
    <font>
      <b/>
      <sz val="11"/>
      <name val="Times New Roman"/>
    </font>
    <font>
      <b/>
      <sz val="11"/>
      <color theme="1"/>
      <name val="Times New Roman"/>
    </font>
    <font>
      <sz val="11"/>
      <name val="Times New Roman"/>
    </font>
    <font>
      <sz val="24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/>
    </xf>
    <xf numFmtId="164" fontId="5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right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165" fontId="8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/>
    </xf>
    <xf numFmtId="165" fontId="10" fillId="0" borderId="3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center"/>
    </xf>
    <xf numFmtId="164" fontId="10" fillId="0" borderId="3" xfId="0" applyNumberFormat="1" applyFont="1" applyBorder="1" applyAlignment="1">
      <alignment horizontal="right" wrapText="1"/>
    </xf>
    <xf numFmtId="164" fontId="1" fillId="3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vertical="top"/>
    </xf>
    <xf numFmtId="164" fontId="9" fillId="0" borderId="3" xfId="0" applyNumberFormat="1" applyFont="1" applyBorder="1" applyAlignment="1">
      <alignment horizontal="right"/>
    </xf>
    <xf numFmtId="0" fontId="4" fillId="4" borderId="3" xfId="0" applyFont="1" applyFill="1" applyBorder="1"/>
    <xf numFmtId="49" fontId="4" fillId="4" borderId="3" xfId="0" applyNumberFormat="1" applyFont="1" applyFill="1" applyBorder="1" applyAlignment="1">
      <alignment horizontal="center"/>
    </xf>
    <xf numFmtId="164" fontId="6" fillId="4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left" vertical="top" wrapText="1"/>
    </xf>
    <xf numFmtId="164" fontId="1" fillId="5" borderId="7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workbookViewId="0">
      <pane xSplit="2" ySplit="4" topLeftCell="C5" activePane="bottomRight" state="frozen"/>
      <selection activeCell="B26" sqref="B26"/>
      <selection pane="topRight"/>
      <selection pane="bottomLeft"/>
      <selection pane="bottomRight" activeCell="C5" sqref="C5"/>
    </sheetView>
  </sheetViews>
  <sheetFormatPr defaultColWidth="8.85546875" defaultRowHeight="12.75" x14ac:dyDescent="0.2"/>
  <cols>
    <col min="1" max="1" width="20.42578125" style="1" bestFit="1" customWidth="1"/>
    <col min="2" max="2" width="26.28515625" style="1" customWidth="1"/>
    <col min="3" max="3" width="15.42578125" style="1" bestFit="1" customWidth="1"/>
    <col min="4" max="4" width="11.85546875" style="1" bestFit="1" customWidth="1"/>
    <col min="5" max="5" width="15.5703125" style="1" customWidth="1"/>
    <col min="6" max="6" width="11.85546875" style="1" bestFit="1" customWidth="1"/>
    <col min="7" max="7" width="16.42578125" style="1" customWidth="1"/>
    <col min="8" max="8" width="12.85546875" style="1" bestFit="1" customWidth="1"/>
    <col min="9" max="9" width="16.42578125" style="1" customWidth="1"/>
    <col min="10" max="10" width="43.85546875" style="1" customWidth="1"/>
    <col min="11" max="16384" width="8.85546875" style="1"/>
  </cols>
  <sheetData>
    <row r="1" spans="1:9" ht="18.75" x14ac:dyDescent="0.3">
      <c r="A1" s="60" t="s">
        <v>0</v>
      </c>
      <c r="B1" s="60"/>
      <c r="C1" s="60"/>
      <c r="D1" s="60"/>
      <c r="E1" s="60"/>
      <c r="F1" s="60"/>
      <c r="G1" s="60"/>
      <c r="H1" s="60"/>
      <c r="I1" s="60"/>
    </row>
    <row r="2" spans="1:9" x14ac:dyDescent="0.2">
      <c r="A2" s="2"/>
      <c r="B2" s="2"/>
      <c r="C2" s="2"/>
      <c r="D2" s="2"/>
      <c r="E2" s="2"/>
      <c r="F2" s="2"/>
      <c r="G2" s="3"/>
      <c r="H2" s="2"/>
      <c r="I2" s="3" t="s">
        <v>1</v>
      </c>
    </row>
    <row r="3" spans="1:9" ht="63.75" x14ac:dyDescent="0.2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5</v>
      </c>
      <c r="G3" s="5" t="s">
        <v>7</v>
      </c>
      <c r="H3" s="5" t="s">
        <v>5</v>
      </c>
      <c r="I3" s="5" t="s">
        <v>8</v>
      </c>
    </row>
    <row r="4" spans="1:9" x14ac:dyDescent="0.2">
      <c r="A4" s="6">
        <v>1</v>
      </c>
      <c r="B4" s="7">
        <v>2</v>
      </c>
      <c r="C4" s="7">
        <v>3</v>
      </c>
      <c r="D4" s="8">
        <v>4</v>
      </c>
      <c r="E4" s="7">
        <v>5</v>
      </c>
      <c r="F4" s="8">
        <v>6</v>
      </c>
      <c r="G4" s="7">
        <v>7</v>
      </c>
      <c r="H4" s="8">
        <v>6</v>
      </c>
      <c r="I4" s="7">
        <v>7</v>
      </c>
    </row>
    <row r="5" spans="1:9" ht="25.5" x14ac:dyDescent="0.2">
      <c r="A5" s="9" t="s">
        <v>9</v>
      </c>
      <c r="B5" s="10" t="s">
        <v>10</v>
      </c>
      <c r="C5" s="11">
        <v>110222993</v>
      </c>
      <c r="D5" s="12">
        <f t="shared" ref="D5:D40" si="0">E5-C5</f>
        <v>0</v>
      </c>
      <c r="E5" s="12">
        <v>110222993</v>
      </c>
      <c r="F5" s="12">
        <f t="shared" ref="F5:H23" si="1">G5-E5</f>
        <v>3386632</v>
      </c>
      <c r="G5" s="12">
        <v>113609625</v>
      </c>
      <c r="H5" s="12">
        <f t="shared" si="1"/>
        <v>677904</v>
      </c>
      <c r="I5" s="12">
        <v>114287529</v>
      </c>
    </row>
    <row r="6" spans="1:9" ht="25.5" x14ac:dyDescent="0.2">
      <c r="A6" s="9" t="s">
        <v>11</v>
      </c>
      <c r="B6" s="10" t="s">
        <v>12</v>
      </c>
      <c r="C6" s="11">
        <f>C7+C8</f>
        <v>75129821</v>
      </c>
      <c r="D6" s="12">
        <f t="shared" si="0"/>
        <v>0</v>
      </c>
      <c r="E6" s="11">
        <f>E7+E8</f>
        <v>75129821</v>
      </c>
      <c r="F6" s="12">
        <f t="shared" si="1"/>
        <v>0</v>
      </c>
      <c r="G6" s="11">
        <f>G7+G8</f>
        <v>75129821</v>
      </c>
      <c r="H6" s="12">
        <f t="shared" si="1"/>
        <v>0</v>
      </c>
      <c r="I6" s="11">
        <f>I7+I8</f>
        <v>75129821</v>
      </c>
    </row>
    <row r="7" spans="1:9" ht="25.5" x14ac:dyDescent="0.2">
      <c r="A7" s="13" t="s">
        <v>13</v>
      </c>
      <c r="B7" s="14" t="s">
        <v>14</v>
      </c>
      <c r="C7" s="15">
        <v>44108247</v>
      </c>
      <c r="D7" s="16">
        <f t="shared" si="0"/>
        <v>0</v>
      </c>
      <c r="E7" s="15">
        <v>44108247</v>
      </c>
      <c r="F7" s="16">
        <f t="shared" si="1"/>
        <v>0</v>
      </c>
      <c r="G7" s="15">
        <v>44108247</v>
      </c>
      <c r="H7" s="16">
        <f t="shared" si="1"/>
        <v>0</v>
      </c>
      <c r="I7" s="15">
        <v>44108247</v>
      </c>
    </row>
    <row r="8" spans="1:9" ht="25.5" x14ac:dyDescent="0.2">
      <c r="A8" s="17" t="s">
        <v>15</v>
      </c>
      <c r="B8" s="18" t="s">
        <v>16</v>
      </c>
      <c r="C8" s="19">
        <v>31021574</v>
      </c>
      <c r="D8" s="16">
        <f t="shared" si="0"/>
        <v>0</v>
      </c>
      <c r="E8" s="19">
        <v>31021574</v>
      </c>
      <c r="F8" s="16">
        <f t="shared" si="1"/>
        <v>0</v>
      </c>
      <c r="G8" s="19">
        <v>31021574</v>
      </c>
      <c r="H8" s="16">
        <f t="shared" si="1"/>
        <v>0</v>
      </c>
      <c r="I8" s="19">
        <v>31021574</v>
      </c>
    </row>
    <row r="9" spans="1:9" ht="63.75" x14ac:dyDescent="0.2">
      <c r="A9" s="20" t="s">
        <v>17</v>
      </c>
      <c r="B9" s="21" t="s">
        <v>18</v>
      </c>
      <c r="C9" s="11">
        <f>C10</f>
        <v>13834960</v>
      </c>
      <c r="D9" s="22">
        <f t="shared" si="0"/>
        <v>0</v>
      </c>
      <c r="E9" s="11">
        <f>E10</f>
        <v>13834960</v>
      </c>
      <c r="F9" s="22">
        <f t="shared" si="1"/>
        <v>574480</v>
      </c>
      <c r="G9" s="11">
        <f>G10</f>
        <v>14409440</v>
      </c>
      <c r="H9" s="22">
        <f t="shared" si="1"/>
        <v>176280</v>
      </c>
      <c r="I9" s="11">
        <f>I10</f>
        <v>14585720</v>
      </c>
    </row>
    <row r="10" spans="1:9" ht="51" x14ac:dyDescent="0.2">
      <c r="A10" s="23" t="s">
        <v>19</v>
      </c>
      <c r="B10" s="24" t="s">
        <v>20</v>
      </c>
      <c r="C10" s="25">
        <v>13834960</v>
      </c>
      <c r="D10" s="26">
        <f t="shared" si="0"/>
        <v>0</v>
      </c>
      <c r="E10" s="25">
        <v>13834960</v>
      </c>
      <c r="F10" s="26">
        <f t="shared" si="1"/>
        <v>574480</v>
      </c>
      <c r="G10" s="25">
        <v>14409440</v>
      </c>
      <c r="H10" s="26">
        <f t="shared" si="1"/>
        <v>176280</v>
      </c>
      <c r="I10" s="25">
        <v>14585720</v>
      </c>
    </row>
    <row r="11" spans="1:9" ht="25.5" x14ac:dyDescent="0.2">
      <c r="A11" s="20" t="s">
        <v>21</v>
      </c>
      <c r="B11" s="21" t="s">
        <v>22</v>
      </c>
      <c r="C11" s="11">
        <v>229431</v>
      </c>
      <c r="D11" s="22">
        <f t="shared" si="0"/>
        <v>0</v>
      </c>
      <c r="E11" s="11">
        <v>229431</v>
      </c>
      <c r="F11" s="22">
        <f t="shared" si="1"/>
        <v>80569</v>
      </c>
      <c r="G11" s="11">
        <v>310000</v>
      </c>
      <c r="H11" s="22">
        <f t="shared" si="1"/>
        <v>0</v>
      </c>
      <c r="I11" s="11">
        <v>310000</v>
      </c>
    </row>
    <row r="12" spans="1:9" ht="25.5" x14ac:dyDescent="0.2">
      <c r="A12" s="23" t="s">
        <v>23</v>
      </c>
      <c r="B12" s="24" t="s">
        <v>24</v>
      </c>
      <c r="C12" s="25">
        <v>229431</v>
      </c>
      <c r="D12" s="26">
        <f t="shared" si="0"/>
        <v>0</v>
      </c>
      <c r="E12" s="25">
        <v>229431</v>
      </c>
      <c r="F12" s="26">
        <f t="shared" si="1"/>
        <v>80569</v>
      </c>
      <c r="G12" s="25">
        <v>310000</v>
      </c>
      <c r="H12" s="26">
        <f t="shared" si="1"/>
        <v>0</v>
      </c>
      <c r="I12" s="25">
        <v>310000</v>
      </c>
    </row>
    <row r="13" spans="1:9" s="27" customFormat="1" x14ac:dyDescent="0.2">
      <c r="A13" s="28" t="s">
        <v>25</v>
      </c>
      <c r="B13" s="29" t="s">
        <v>26</v>
      </c>
      <c r="C13" s="11">
        <f>C14+C15+C16</f>
        <v>16429359</v>
      </c>
      <c r="D13" s="22">
        <f t="shared" si="0"/>
        <v>0</v>
      </c>
      <c r="E13" s="11">
        <f>E14+E15+E16</f>
        <v>16429359</v>
      </c>
      <c r="F13" s="22">
        <f t="shared" si="1"/>
        <v>-51503</v>
      </c>
      <c r="G13" s="11">
        <f>G14+G15+G16</f>
        <v>16377856</v>
      </c>
      <c r="H13" s="22">
        <f t="shared" si="1"/>
        <v>0</v>
      </c>
      <c r="I13" s="11">
        <f>I14+I15+I16</f>
        <v>16377856</v>
      </c>
    </row>
    <row r="14" spans="1:9" ht="25.5" x14ac:dyDescent="0.2">
      <c r="A14" s="5" t="s">
        <v>27</v>
      </c>
      <c r="B14" s="30" t="s">
        <v>28</v>
      </c>
      <c r="C14" s="15">
        <v>14858468</v>
      </c>
      <c r="D14" s="31">
        <f t="shared" si="0"/>
        <v>0</v>
      </c>
      <c r="E14" s="15">
        <v>14858468</v>
      </c>
      <c r="F14" s="31">
        <f t="shared" si="1"/>
        <v>0</v>
      </c>
      <c r="G14" s="15">
        <v>14858468</v>
      </c>
      <c r="H14" s="31">
        <f t="shared" si="1"/>
        <v>0</v>
      </c>
      <c r="I14" s="15">
        <v>14858468</v>
      </c>
    </row>
    <row r="15" spans="1:9" x14ac:dyDescent="0.2">
      <c r="A15" s="5" t="s">
        <v>29</v>
      </c>
      <c r="B15" s="30" t="s">
        <v>30</v>
      </c>
      <c r="C15" s="15">
        <v>1570891</v>
      </c>
      <c r="D15" s="31">
        <f t="shared" si="0"/>
        <v>0</v>
      </c>
      <c r="E15" s="15">
        <v>1570891</v>
      </c>
      <c r="F15" s="31">
        <f t="shared" si="1"/>
        <v>-51503</v>
      </c>
      <c r="G15" s="15">
        <v>1519388</v>
      </c>
      <c r="H15" s="31">
        <f t="shared" si="1"/>
        <v>0</v>
      </c>
      <c r="I15" s="15">
        <v>1519388</v>
      </c>
    </row>
    <row r="16" spans="1:9" x14ac:dyDescent="0.2">
      <c r="A16" s="5" t="s">
        <v>31</v>
      </c>
      <c r="B16" s="30" t="s">
        <v>32</v>
      </c>
      <c r="C16" s="15">
        <v>0</v>
      </c>
      <c r="D16" s="31">
        <f t="shared" si="0"/>
        <v>0</v>
      </c>
      <c r="E16" s="15">
        <v>0</v>
      </c>
      <c r="F16" s="31">
        <f t="shared" si="1"/>
        <v>0</v>
      </c>
      <c r="G16" s="15">
        <v>0</v>
      </c>
      <c r="H16" s="31">
        <f t="shared" si="1"/>
        <v>0</v>
      </c>
      <c r="I16" s="15">
        <v>0</v>
      </c>
    </row>
    <row r="17" spans="1:9" s="27" customFormat="1" ht="63.75" x14ac:dyDescent="0.2">
      <c r="A17" s="28" t="s">
        <v>33</v>
      </c>
      <c r="B17" s="29" t="s">
        <v>34</v>
      </c>
      <c r="C17" s="11">
        <f>C18</f>
        <v>1220621</v>
      </c>
      <c r="D17" s="22">
        <f t="shared" si="0"/>
        <v>0</v>
      </c>
      <c r="E17" s="11">
        <f>E18</f>
        <v>1220621</v>
      </c>
      <c r="F17" s="22">
        <f t="shared" si="1"/>
        <v>236937</v>
      </c>
      <c r="G17" s="11">
        <f>G18</f>
        <v>1457558</v>
      </c>
      <c r="H17" s="22">
        <f t="shared" si="1"/>
        <v>0</v>
      </c>
      <c r="I17" s="11">
        <f>I18</f>
        <v>1457558</v>
      </c>
    </row>
    <row r="18" spans="1:9" ht="25.5" x14ac:dyDescent="0.2">
      <c r="A18" s="5" t="s">
        <v>35</v>
      </c>
      <c r="B18" s="30" t="s">
        <v>36</v>
      </c>
      <c r="C18" s="15">
        <v>1220621</v>
      </c>
      <c r="D18" s="31">
        <f t="shared" si="0"/>
        <v>0</v>
      </c>
      <c r="E18" s="15">
        <v>1220621</v>
      </c>
      <c r="F18" s="31">
        <f t="shared" si="1"/>
        <v>236937</v>
      </c>
      <c r="G18" s="15">
        <v>1457558</v>
      </c>
      <c r="H18" s="31">
        <f t="shared" si="1"/>
        <v>0</v>
      </c>
      <c r="I18" s="15">
        <v>1457558</v>
      </c>
    </row>
    <row r="19" spans="1:9" s="27" customFormat="1" ht="25.5" x14ac:dyDescent="0.2">
      <c r="A19" s="28" t="s">
        <v>37</v>
      </c>
      <c r="B19" s="29" t="s">
        <v>38</v>
      </c>
      <c r="C19" s="11">
        <v>236833</v>
      </c>
      <c r="D19" s="22">
        <f t="shared" si="0"/>
        <v>0</v>
      </c>
      <c r="E19" s="11">
        <v>236833</v>
      </c>
      <c r="F19" s="22">
        <f t="shared" si="1"/>
        <v>0</v>
      </c>
      <c r="G19" s="11">
        <v>236833</v>
      </c>
      <c r="H19" s="22">
        <f t="shared" si="1"/>
        <v>0</v>
      </c>
      <c r="I19" s="11">
        <v>236833</v>
      </c>
    </row>
    <row r="20" spans="1:9" ht="89.25" x14ac:dyDescent="0.2">
      <c r="A20" s="32" t="s">
        <v>39</v>
      </c>
      <c r="B20" s="33" t="s">
        <v>40</v>
      </c>
      <c r="C20" s="34">
        <f>C21+C23+C25+C24+C26+C27+C22</f>
        <v>1403966</v>
      </c>
      <c r="D20" s="34">
        <f t="shared" si="0"/>
        <v>0</v>
      </c>
      <c r="E20" s="34">
        <f>E21+E23+E25+E24+E26+E27+E22</f>
        <v>1403966</v>
      </c>
      <c r="F20" s="34">
        <f>G20-E20</f>
        <v>2436348</v>
      </c>
      <c r="G20" s="34">
        <f>G21+G23+G25+G24+G26+G27+G22</f>
        <v>3840314</v>
      </c>
      <c r="H20" s="34">
        <f t="shared" si="1"/>
        <v>0</v>
      </c>
      <c r="I20" s="34">
        <f>I21+I23+I25+I24+I26+I27+I22</f>
        <v>3840314</v>
      </c>
    </row>
    <row r="21" spans="1:9" ht="140.25" x14ac:dyDescent="0.2">
      <c r="A21" s="35" t="s">
        <v>41</v>
      </c>
      <c r="B21" s="36" t="s">
        <v>42</v>
      </c>
      <c r="C21" s="16">
        <v>35395</v>
      </c>
      <c r="D21" s="16">
        <f t="shared" si="0"/>
        <v>0</v>
      </c>
      <c r="E21" s="16">
        <v>35395</v>
      </c>
      <c r="F21" s="16">
        <f t="shared" si="1"/>
        <v>45564</v>
      </c>
      <c r="G21" s="16">
        <v>80959</v>
      </c>
      <c r="H21" s="16">
        <f t="shared" si="1"/>
        <v>0</v>
      </c>
      <c r="I21" s="16">
        <v>80959</v>
      </c>
    </row>
    <row r="22" spans="1:9" ht="25.5" x14ac:dyDescent="0.2">
      <c r="A22" s="35" t="s">
        <v>43</v>
      </c>
      <c r="B22" s="36" t="s">
        <v>44</v>
      </c>
      <c r="C22" s="16">
        <v>1309062</v>
      </c>
      <c r="D22" s="16">
        <f t="shared" si="0"/>
        <v>0</v>
      </c>
      <c r="E22" s="16">
        <v>1309062</v>
      </c>
      <c r="F22" s="16">
        <f t="shared" si="1"/>
        <v>2390784</v>
      </c>
      <c r="G22" s="16">
        <v>3699846</v>
      </c>
      <c r="H22" s="16">
        <f t="shared" si="1"/>
        <v>0</v>
      </c>
      <c r="I22" s="16">
        <v>3699846</v>
      </c>
    </row>
    <row r="23" spans="1:9" ht="38.25" x14ac:dyDescent="0.2">
      <c r="A23" s="35" t="s">
        <v>45</v>
      </c>
      <c r="B23" s="36" t="s">
        <v>46</v>
      </c>
      <c r="C23" s="16">
        <v>999</v>
      </c>
      <c r="D23" s="16">
        <f t="shared" ref="D23:D25" si="2">E23-C23</f>
        <v>0</v>
      </c>
      <c r="E23" s="16">
        <v>999</v>
      </c>
      <c r="F23" s="16">
        <f t="shared" si="1"/>
        <v>0</v>
      </c>
      <c r="G23" s="16">
        <v>999</v>
      </c>
      <c r="H23" s="16">
        <f t="shared" si="1"/>
        <v>0</v>
      </c>
      <c r="I23" s="16">
        <v>999</v>
      </c>
    </row>
    <row r="24" spans="1:9" ht="167.25" customHeight="1" x14ac:dyDescent="0.2">
      <c r="A24" s="35" t="s">
        <v>47</v>
      </c>
      <c r="B24" s="36" t="s">
        <v>48</v>
      </c>
      <c r="C24" s="16">
        <v>27053</v>
      </c>
      <c r="D24" s="16">
        <f t="shared" si="2"/>
        <v>0</v>
      </c>
      <c r="E24" s="16">
        <v>27053</v>
      </c>
      <c r="F24" s="16">
        <f t="shared" ref="F24:F40" si="3">G24-E24</f>
        <v>0</v>
      </c>
      <c r="G24" s="16">
        <v>27053</v>
      </c>
      <c r="H24" s="16">
        <f t="shared" ref="H24:H40" si="4">I24-G24</f>
        <v>0</v>
      </c>
      <c r="I24" s="16">
        <v>27053</v>
      </c>
    </row>
    <row r="25" spans="1:9" ht="167.25" customHeight="1" x14ac:dyDescent="0.2">
      <c r="A25" s="35" t="s">
        <v>49</v>
      </c>
      <c r="B25" s="36" t="s">
        <v>50</v>
      </c>
      <c r="C25" s="16">
        <v>15</v>
      </c>
      <c r="D25" s="16">
        <f t="shared" si="2"/>
        <v>0</v>
      </c>
      <c r="E25" s="16">
        <v>15</v>
      </c>
      <c r="F25" s="16">
        <f t="shared" si="3"/>
        <v>0</v>
      </c>
      <c r="G25" s="16">
        <v>15</v>
      </c>
      <c r="H25" s="16">
        <f t="shared" si="4"/>
        <v>0</v>
      </c>
      <c r="I25" s="16">
        <v>15</v>
      </c>
    </row>
    <row r="26" spans="1:9" ht="38.25" x14ac:dyDescent="0.2">
      <c r="A26" s="35" t="s">
        <v>51</v>
      </c>
      <c r="B26" s="36" t="s">
        <v>52</v>
      </c>
      <c r="C26" s="16">
        <v>27959</v>
      </c>
      <c r="D26" s="16">
        <f t="shared" si="0"/>
        <v>0</v>
      </c>
      <c r="E26" s="16">
        <v>27959</v>
      </c>
      <c r="F26" s="16">
        <f t="shared" si="3"/>
        <v>0</v>
      </c>
      <c r="G26" s="16">
        <v>27959</v>
      </c>
      <c r="H26" s="16">
        <f t="shared" si="4"/>
        <v>0</v>
      </c>
      <c r="I26" s="16">
        <v>27959</v>
      </c>
    </row>
    <row r="27" spans="1:9" ht="154.5" customHeight="1" x14ac:dyDescent="0.2">
      <c r="A27" s="35" t="s">
        <v>53</v>
      </c>
      <c r="B27" s="36" t="s">
        <v>54</v>
      </c>
      <c r="C27" s="16">
        <v>3483</v>
      </c>
      <c r="D27" s="16">
        <f t="shared" si="0"/>
        <v>0</v>
      </c>
      <c r="E27" s="16">
        <v>3483</v>
      </c>
      <c r="F27" s="16">
        <f t="shared" si="3"/>
        <v>0</v>
      </c>
      <c r="G27" s="16">
        <v>3483</v>
      </c>
      <c r="H27" s="16">
        <f t="shared" si="4"/>
        <v>0</v>
      </c>
      <c r="I27" s="16">
        <v>3483</v>
      </c>
    </row>
    <row r="28" spans="1:9" s="27" customFormat="1" ht="51" x14ac:dyDescent="0.2">
      <c r="A28" s="20" t="s">
        <v>55</v>
      </c>
      <c r="B28" s="21" t="s">
        <v>56</v>
      </c>
      <c r="C28" s="12">
        <v>170687</v>
      </c>
      <c r="D28" s="12">
        <f t="shared" si="0"/>
        <v>0</v>
      </c>
      <c r="E28" s="12">
        <v>170687</v>
      </c>
      <c r="F28" s="12">
        <f t="shared" si="3"/>
        <v>7812</v>
      </c>
      <c r="G28" s="12">
        <v>178499</v>
      </c>
      <c r="H28" s="12">
        <f t="shared" si="4"/>
        <v>0</v>
      </c>
      <c r="I28" s="12">
        <v>178499</v>
      </c>
    </row>
    <row r="29" spans="1:9" ht="38.25" x14ac:dyDescent="0.2">
      <c r="A29" s="35" t="s">
        <v>57</v>
      </c>
      <c r="B29" s="36" t="s">
        <v>58</v>
      </c>
      <c r="C29" s="16">
        <v>132347</v>
      </c>
      <c r="D29" s="16">
        <f t="shared" si="0"/>
        <v>0</v>
      </c>
      <c r="E29" s="16">
        <v>132347</v>
      </c>
      <c r="F29" s="16">
        <f t="shared" si="3"/>
        <v>0</v>
      </c>
      <c r="G29" s="16">
        <v>132347</v>
      </c>
      <c r="H29" s="16">
        <f t="shared" si="4"/>
        <v>0</v>
      </c>
      <c r="I29" s="16">
        <v>132347</v>
      </c>
    </row>
    <row r="30" spans="1:9" x14ac:dyDescent="0.2">
      <c r="A30" s="61" t="s">
        <v>59</v>
      </c>
      <c r="B30" s="62"/>
      <c r="C30" s="16">
        <f>C5-C6-C9-C11-C13-C17-C19-C20-C28</f>
        <v>1567315</v>
      </c>
      <c r="D30" s="16">
        <f t="shared" si="0"/>
        <v>0</v>
      </c>
      <c r="E30" s="16">
        <f>E5-E6-E9-E11-E13-E17-E19-E20-E28</f>
        <v>1567315</v>
      </c>
      <c r="F30" s="16">
        <f t="shared" si="3"/>
        <v>101989</v>
      </c>
      <c r="G30" s="16">
        <f>G5-G6-G9-G11-G13-G17-G19-G20-G28</f>
        <v>1669304</v>
      </c>
      <c r="H30" s="16">
        <f t="shared" si="4"/>
        <v>501624</v>
      </c>
      <c r="I30" s="16">
        <f>I5-I6-I9-I11-I13-I17-I19-I20-I28</f>
        <v>2170928</v>
      </c>
    </row>
    <row r="31" spans="1:9" s="27" customFormat="1" ht="25.5" x14ac:dyDescent="0.2">
      <c r="A31" s="37" t="s">
        <v>60</v>
      </c>
      <c r="B31" s="37" t="s">
        <v>61</v>
      </c>
      <c r="C31" s="22">
        <f>C32+C38+C37+C39</f>
        <v>34585190.300000004</v>
      </c>
      <c r="D31" s="12">
        <f>E31-C31</f>
        <v>1336319.4999999925</v>
      </c>
      <c r="E31" s="22">
        <f>E32+E38+E37+E39</f>
        <v>35921509.799999997</v>
      </c>
      <c r="F31" s="12">
        <f t="shared" si="3"/>
        <v>218571.70000000298</v>
      </c>
      <c r="G31" s="22">
        <f>G32+G38+G37+G39</f>
        <v>36140081.5</v>
      </c>
      <c r="H31" s="12">
        <f t="shared" si="4"/>
        <v>27414109.100000001</v>
      </c>
      <c r="I31" s="22">
        <f>I32+I38+I37+I39</f>
        <v>63554190.600000001</v>
      </c>
    </row>
    <row r="32" spans="1:9" s="27" customFormat="1" ht="63.75" x14ac:dyDescent="0.2">
      <c r="A32" s="37" t="s">
        <v>62</v>
      </c>
      <c r="B32" s="37" t="s">
        <v>63</v>
      </c>
      <c r="C32" s="22">
        <f>SUM(C33:C36)</f>
        <v>34277464.100000001</v>
      </c>
      <c r="D32" s="12">
        <f t="shared" si="0"/>
        <v>869528.79999999702</v>
      </c>
      <c r="E32" s="22">
        <f>SUM(E33:E36)</f>
        <v>35146992.899999999</v>
      </c>
      <c r="F32" s="12">
        <f t="shared" si="3"/>
        <v>0</v>
      </c>
      <c r="G32" s="22">
        <f>SUM(G33:G36)</f>
        <v>35146992.899999999</v>
      </c>
      <c r="H32" s="12">
        <f t="shared" si="4"/>
        <v>27412759.100000001</v>
      </c>
      <c r="I32" s="22">
        <f>SUM(I33:I36)</f>
        <v>62559752</v>
      </c>
    </row>
    <row r="33" spans="1:9" ht="38.25" x14ac:dyDescent="0.2">
      <c r="A33" s="38" t="s">
        <v>64</v>
      </c>
      <c r="B33" s="38" t="s">
        <v>65</v>
      </c>
      <c r="C33" s="31">
        <v>11398685.699999999</v>
      </c>
      <c r="D33" s="16">
        <f t="shared" si="0"/>
        <v>0</v>
      </c>
      <c r="E33" s="31">
        <v>11398685.699999999</v>
      </c>
      <c r="F33" s="16">
        <f t="shared" si="3"/>
        <v>0</v>
      </c>
      <c r="G33" s="31">
        <v>11398685.699999999</v>
      </c>
      <c r="H33" s="16">
        <f t="shared" si="4"/>
        <v>1015000</v>
      </c>
      <c r="I33" s="31">
        <v>12413685.699999999</v>
      </c>
    </row>
    <row r="34" spans="1:9" ht="51" x14ac:dyDescent="0.2">
      <c r="A34" s="38" t="s">
        <v>66</v>
      </c>
      <c r="B34" s="38" t="s">
        <v>67</v>
      </c>
      <c r="C34" s="31">
        <v>17349740.5</v>
      </c>
      <c r="D34" s="16">
        <f t="shared" si="0"/>
        <v>374516.60000000149</v>
      </c>
      <c r="E34" s="31">
        <v>17724257.100000001</v>
      </c>
      <c r="F34" s="16">
        <f t="shared" si="3"/>
        <v>0</v>
      </c>
      <c r="G34" s="31">
        <v>17724257.100000001</v>
      </c>
      <c r="H34" s="16">
        <f t="shared" si="4"/>
        <v>4578113.799999997</v>
      </c>
      <c r="I34" s="31">
        <v>22302370.899999999</v>
      </c>
    </row>
    <row r="35" spans="1:9" ht="38.25" x14ac:dyDescent="0.2">
      <c r="A35" s="38" t="s">
        <v>68</v>
      </c>
      <c r="B35" s="38" t="s">
        <v>69</v>
      </c>
      <c r="C35" s="31">
        <v>3915484.7</v>
      </c>
      <c r="D35" s="16">
        <f t="shared" si="0"/>
        <v>946.29999999981374</v>
      </c>
      <c r="E35" s="31">
        <v>3916431</v>
      </c>
      <c r="F35" s="16">
        <f t="shared" si="3"/>
        <v>0</v>
      </c>
      <c r="G35" s="31">
        <v>3916431</v>
      </c>
      <c r="H35" s="16">
        <f t="shared" si="4"/>
        <v>-20603.899999999907</v>
      </c>
      <c r="I35" s="31">
        <v>3895827.1</v>
      </c>
    </row>
    <row r="36" spans="1:9" ht="25.5" x14ac:dyDescent="0.2">
      <c r="A36" s="38" t="s">
        <v>70</v>
      </c>
      <c r="B36" s="38" t="s">
        <v>71</v>
      </c>
      <c r="C36" s="31">
        <v>1613553.2</v>
      </c>
      <c r="D36" s="16">
        <f t="shared" si="0"/>
        <v>494065.90000000014</v>
      </c>
      <c r="E36" s="31">
        <v>2107619.1</v>
      </c>
      <c r="F36" s="16">
        <f t="shared" si="3"/>
        <v>0</v>
      </c>
      <c r="G36" s="31">
        <v>2107619.1</v>
      </c>
      <c r="H36" s="16">
        <f t="shared" si="4"/>
        <v>21840249.199999999</v>
      </c>
      <c r="I36" s="31">
        <v>23947868.300000001</v>
      </c>
    </row>
    <row r="37" spans="1:9" s="27" customFormat="1" ht="51" x14ac:dyDescent="0.2">
      <c r="A37" s="37" t="s">
        <v>72</v>
      </c>
      <c r="B37" s="37" t="s">
        <v>73</v>
      </c>
      <c r="C37" s="22">
        <v>8200</v>
      </c>
      <c r="D37" s="12">
        <f t="shared" si="0"/>
        <v>447194.8</v>
      </c>
      <c r="E37" s="22">
        <v>455394.8</v>
      </c>
      <c r="F37" s="12">
        <f t="shared" si="3"/>
        <v>68571.700000000012</v>
      </c>
      <c r="G37" s="22">
        <v>523966.5</v>
      </c>
      <c r="H37" s="12">
        <f t="shared" si="4"/>
        <v>0</v>
      </c>
      <c r="I37" s="22">
        <v>523966.5</v>
      </c>
    </row>
    <row r="38" spans="1:9" s="27" customFormat="1" ht="51" x14ac:dyDescent="0.2">
      <c r="A38" s="37" t="s">
        <v>74</v>
      </c>
      <c r="B38" s="37" t="s">
        <v>75</v>
      </c>
      <c r="C38" s="22">
        <v>0</v>
      </c>
      <c r="D38" s="12">
        <f t="shared" si="0"/>
        <v>19535.900000000001</v>
      </c>
      <c r="E38" s="22">
        <v>19535.900000000001</v>
      </c>
      <c r="F38" s="12">
        <f t="shared" si="3"/>
        <v>150000</v>
      </c>
      <c r="G38" s="22">
        <v>169535.9</v>
      </c>
      <c r="H38" s="12">
        <f t="shared" si="4"/>
        <v>1000</v>
      </c>
      <c r="I38" s="22">
        <v>170535.9</v>
      </c>
    </row>
    <row r="39" spans="1:9" s="27" customFormat="1" ht="25.5" x14ac:dyDescent="0.2">
      <c r="A39" s="39" t="s">
        <v>76</v>
      </c>
      <c r="B39" s="40" t="s">
        <v>77</v>
      </c>
      <c r="C39" s="22">
        <v>299526.2</v>
      </c>
      <c r="D39" s="12">
        <f t="shared" si="0"/>
        <v>60</v>
      </c>
      <c r="E39" s="22">
        <v>299586.2</v>
      </c>
      <c r="F39" s="12">
        <f t="shared" si="3"/>
        <v>0</v>
      </c>
      <c r="G39" s="22">
        <v>299586.2</v>
      </c>
      <c r="H39" s="12">
        <f t="shared" si="4"/>
        <v>350</v>
      </c>
      <c r="I39" s="22">
        <v>299936.2</v>
      </c>
    </row>
    <row r="40" spans="1:9" s="27" customFormat="1" x14ac:dyDescent="0.2">
      <c r="A40" s="37"/>
      <c r="B40" s="37" t="s">
        <v>78</v>
      </c>
      <c r="C40" s="22">
        <f>C31+C5</f>
        <v>144808183.30000001</v>
      </c>
      <c r="D40" s="12">
        <f t="shared" si="0"/>
        <v>1336319.5</v>
      </c>
      <c r="E40" s="22">
        <f>E31+E5</f>
        <v>146144502.80000001</v>
      </c>
      <c r="F40" s="12">
        <f t="shared" si="3"/>
        <v>3605203.6999999881</v>
      </c>
      <c r="G40" s="22">
        <f>G31+G5</f>
        <v>149749706.5</v>
      </c>
      <c r="H40" s="12">
        <f t="shared" si="4"/>
        <v>28092013.099999994</v>
      </c>
      <c r="I40" s="22">
        <f>I31+I5</f>
        <v>177841719.59999999</v>
      </c>
    </row>
  </sheetData>
  <mergeCells count="2">
    <mergeCell ref="A1:I1"/>
    <mergeCell ref="A30:B30"/>
  </mergeCells>
  <pageMargins left="0" right="0" top="0.15748031496062992" bottom="0.15748031496062992" header="0.31496062992125984" footer="0.31496062992125984"/>
  <pageSetup paperSize="9" scale="67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view="pageBreakPreview" zoomScale="80" zoomScaleSheetLayoutView="80" workbookViewId="0">
      <pane xSplit="3" ySplit="4" topLeftCell="F79" activePane="bottomRight" state="frozen"/>
      <selection activeCell="F41" sqref="F41"/>
      <selection pane="topRight"/>
      <selection pane="bottomLeft"/>
      <selection pane="bottomRight" activeCell="J82" sqref="J82"/>
    </sheetView>
  </sheetViews>
  <sheetFormatPr defaultColWidth="8.85546875" defaultRowHeight="12.75" x14ac:dyDescent="0.2"/>
  <cols>
    <col min="1" max="1" width="31.42578125" style="1" customWidth="1"/>
    <col min="2" max="2" width="3.140625" style="41" bestFit="1" customWidth="1"/>
    <col min="3" max="3" width="3.42578125" style="41" bestFit="1" customWidth="1"/>
    <col min="4" max="4" width="16.42578125" style="1" customWidth="1"/>
    <col min="5" max="5" width="12.42578125" style="1" customWidth="1"/>
    <col min="6" max="6" width="26.85546875" style="1" customWidth="1"/>
    <col min="7" max="7" width="11.42578125" style="1" customWidth="1"/>
    <col min="8" max="8" width="32.28515625" style="1" customWidth="1"/>
    <col min="9" max="9" width="12.5703125" style="1" customWidth="1"/>
    <col min="10" max="10" width="32.28515625" style="1" customWidth="1"/>
    <col min="11" max="12" width="11.28515625" style="1" bestFit="1" customWidth="1"/>
    <col min="13" max="13" width="8.85546875" style="1"/>
    <col min="14" max="14" width="12.28515625" style="1" bestFit="1" customWidth="1"/>
    <col min="15" max="16384" width="8.85546875" style="1"/>
  </cols>
  <sheetData>
    <row r="1" spans="1:10" ht="18.75" x14ac:dyDescent="0.3">
      <c r="A1" s="60" t="s">
        <v>79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">
      <c r="A2" s="2"/>
      <c r="B2" s="2"/>
      <c r="C2" s="2"/>
      <c r="D2" s="2"/>
      <c r="E2" s="2"/>
      <c r="F2" s="2"/>
      <c r="G2" s="2"/>
      <c r="H2" s="3"/>
      <c r="I2" s="2"/>
      <c r="J2" s="3" t="s">
        <v>1</v>
      </c>
    </row>
    <row r="3" spans="1:10" ht="51" x14ac:dyDescent="0.2">
      <c r="A3" s="5" t="s">
        <v>3</v>
      </c>
      <c r="B3" s="5" t="s">
        <v>80</v>
      </c>
      <c r="C3" s="5" t="s">
        <v>81</v>
      </c>
      <c r="D3" s="5" t="s">
        <v>4</v>
      </c>
      <c r="E3" s="42" t="s">
        <v>5</v>
      </c>
      <c r="F3" s="5" t="s">
        <v>6</v>
      </c>
      <c r="G3" s="42" t="s">
        <v>5</v>
      </c>
      <c r="H3" s="5" t="s">
        <v>7</v>
      </c>
      <c r="I3" s="42" t="s">
        <v>5</v>
      </c>
      <c r="J3" s="5" t="s">
        <v>8</v>
      </c>
    </row>
    <row r="4" spans="1:10" x14ac:dyDescent="0.2">
      <c r="A4" s="6">
        <v>1</v>
      </c>
      <c r="B4" s="7">
        <v>2</v>
      </c>
      <c r="C4" s="7">
        <v>3</v>
      </c>
      <c r="D4" s="7">
        <v>4</v>
      </c>
      <c r="E4" s="43">
        <v>5</v>
      </c>
      <c r="F4" s="7">
        <v>6</v>
      </c>
      <c r="G4" s="43">
        <v>7</v>
      </c>
      <c r="H4" s="7">
        <v>8</v>
      </c>
      <c r="I4" s="43">
        <v>7</v>
      </c>
      <c r="J4" s="7">
        <v>8</v>
      </c>
    </row>
    <row r="5" spans="1:10" s="27" customFormat="1" ht="28.5" x14ac:dyDescent="0.2">
      <c r="A5" s="44" t="s">
        <v>82</v>
      </c>
      <c r="B5" s="45" t="s">
        <v>83</v>
      </c>
      <c r="C5" s="45" t="s">
        <v>84</v>
      </c>
      <c r="D5" s="46">
        <v>7423195</v>
      </c>
      <c r="E5" s="47">
        <f t="shared" ref="E5:I23" si="0">F5-D5</f>
        <v>13571672.100000001</v>
      </c>
      <c r="F5" s="22">
        <v>20994867.100000001</v>
      </c>
      <c r="G5" s="47">
        <f t="shared" ref="G5:G6" si="1">H5-F5</f>
        <v>3403526.299999997</v>
      </c>
      <c r="H5" s="22">
        <v>24398393.399999999</v>
      </c>
      <c r="I5" s="47">
        <f t="shared" ref="I5:I6" si="2">J5-H5</f>
        <v>-1995951.799999997</v>
      </c>
      <c r="J5" s="22">
        <v>22402441.600000001</v>
      </c>
    </row>
    <row r="6" spans="1:10" ht="60" x14ac:dyDescent="0.25">
      <c r="A6" s="48" t="s">
        <v>85</v>
      </c>
      <c r="B6" s="49" t="s">
        <v>83</v>
      </c>
      <c r="C6" s="49" t="s">
        <v>86</v>
      </c>
      <c r="D6" s="50">
        <v>7961.7</v>
      </c>
      <c r="E6" s="51">
        <f t="shared" si="0"/>
        <v>0</v>
      </c>
      <c r="F6" s="31">
        <v>7961.7</v>
      </c>
      <c r="G6" s="51">
        <f t="shared" si="1"/>
        <v>0</v>
      </c>
      <c r="H6" s="31">
        <v>7961.7</v>
      </c>
      <c r="I6" s="51">
        <f t="shared" si="2"/>
        <v>5277.7</v>
      </c>
      <c r="J6" s="31">
        <v>13239.4</v>
      </c>
    </row>
    <row r="7" spans="1:10" ht="90" x14ac:dyDescent="0.25">
      <c r="A7" s="48" t="s">
        <v>87</v>
      </c>
      <c r="B7" s="49" t="s">
        <v>83</v>
      </c>
      <c r="C7" s="49" t="s">
        <v>88</v>
      </c>
      <c r="D7" s="50">
        <v>267370.7</v>
      </c>
      <c r="E7" s="51">
        <f t="shared" si="0"/>
        <v>0</v>
      </c>
      <c r="F7" s="31">
        <v>267370.7</v>
      </c>
      <c r="G7" s="51">
        <f t="shared" si="0"/>
        <v>0</v>
      </c>
      <c r="H7" s="31">
        <v>267370.7</v>
      </c>
      <c r="I7" s="51">
        <f t="shared" si="0"/>
        <v>2180</v>
      </c>
      <c r="J7" s="31">
        <v>269550.7</v>
      </c>
    </row>
    <row r="8" spans="1:10" ht="105" x14ac:dyDescent="0.25">
      <c r="A8" s="48" t="s">
        <v>89</v>
      </c>
      <c r="B8" s="49" t="s">
        <v>83</v>
      </c>
      <c r="C8" s="49" t="s">
        <v>90</v>
      </c>
      <c r="D8" s="50">
        <v>247027.1</v>
      </c>
      <c r="E8" s="51">
        <f t="shared" si="0"/>
        <v>-2000</v>
      </c>
      <c r="F8" s="31">
        <v>245027.1</v>
      </c>
      <c r="G8" s="51">
        <f t="shared" si="0"/>
        <v>0</v>
      </c>
      <c r="H8" s="31">
        <v>245027.1</v>
      </c>
      <c r="I8" s="51">
        <f t="shared" si="0"/>
        <v>7509.7999999999884</v>
      </c>
      <c r="J8" s="31">
        <v>252536.9</v>
      </c>
    </row>
    <row r="9" spans="1:10" ht="15" x14ac:dyDescent="0.25">
      <c r="A9" s="48" t="s">
        <v>91</v>
      </c>
      <c r="B9" s="49" t="s">
        <v>83</v>
      </c>
      <c r="C9" s="49" t="s">
        <v>92</v>
      </c>
      <c r="D9" s="50">
        <v>717972.2</v>
      </c>
      <c r="E9" s="51">
        <f t="shared" si="0"/>
        <v>-250</v>
      </c>
      <c r="F9" s="31">
        <v>717722.2</v>
      </c>
      <c r="G9" s="51">
        <f t="shared" si="0"/>
        <v>0</v>
      </c>
      <c r="H9" s="31">
        <v>717722.2</v>
      </c>
      <c r="I9" s="51">
        <f t="shared" si="0"/>
        <v>-2183.7999999999302</v>
      </c>
      <c r="J9" s="31">
        <v>715538.4</v>
      </c>
    </row>
    <row r="10" spans="1:10" ht="75" x14ac:dyDescent="0.25">
      <c r="A10" s="48" t="s">
        <v>93</v>
      </c>
      <c r="B10" s="49" t="s">
        <v>83</v>
      </c>
      <c r="C10" s="49" t="s">
        <v>94</v>
      </c>
      <c r="D10" s="50">
        <v>306681.59999999998</v>
      </c>
      <c r="E10" s="51">
        <f t="shared" si="0"/>
        <v>-185</v>
      </c>
      <c r="F10" s="31">
        <v>306496.59999999998</v>
      </c>
      <c r="G10" s="51">
        <f t="shared" si="0"/>
        <v>0</v>
      </c>
      <c r="H10" s="31">
        <v>306496.59999999998</v>
      </c>
      <c r="I10" s="51">
        <f t="shared" si="0"/>
        <v>4710.8000000000466</v>
      </c>
      <c r="J10" s="31">
        <v>311207.40000000002</v>
      </c>
    </row>
    <row r="11" spans="1:10" ht="30" x14ac:dyDescent="0.25">
      <c r="A11" s="48" t="s">
        <v>95</v>
      </c>
      <c r="B11" s="49" t="s">
        <v>83</v>
      </c>
      <c r="C11" s="49" t="s">
        <v>96</v>
      </c>
      <c r="D11" s="50">
        <v>647087.19999999995</v>
      </c>
      <c r="E11" s="51">
        <f t="shared" si="0"/>
        <v>9263.6000000000931</v>
      </c>
      <c r="F11" s="31">
        <v>656350.80000000005</v>
      </c>
      <c r="G11" s="51">
        <f t="shared" si="0"/>
        <v>0</v>
      </c>
      <c r="H11" s="31">
        <v>656350.80000000005</v>
      </c>
      <c r="I11" s="51">
        <f t="shared" si="0"/>
        <v>-2654.5</v>
      </c>
      <c r="J11" s="31">
        <v>653696.30000000005</v>
      </c>
    </row>
    <row r="12" spans="1:10" ht="15" x14ac:dyDescent="0.25">
      <c r="A12" s="48" t="s">
        <v>97</v>
      </c>
      <c r="B12" s="49" t="s">
        <v>83</v>
      </c>
      <c r="C12" s="49">
        <v>11</v>
      </c>
      <c r="D12" s="50">
        <v>224146</v>
      </c>
      <c r="E12" s="51">
        <f t="shared" si="0"/>
        <v>12333710</v>
      </c>
      <c r="F12" s="31">
        <v>12557856</v>
      </c>
      <c r="G12" s="51">
        <f t="shared" si="0"/>
        <v>0</v>
      </c>
      <c r="H12" s="31">
        <v>12557856</v>
      </c>
      <c r="I12" s="51">
        <f t="shared" si="0"/>
        <v>3217776.1999999993</v>
      </c>
      <c r="J12" s="31">
        <v>15775632.199999999</v>
      </c>
    </row>
    <row r="13" spans="1:10" ht="45" x14ac:dyDescent="0.25">
      <c r="A13" s="48" t="s">
        <v>98</v>
      </c>
      <c r="B13" s="49" t="s">
        <v>83</v>
      </c>
      <c r="C13" s="49">
        <v>12</v>
      </c>
      <c r="D13" s="50">
        <v>15100</v>
      </c>
      <c r="E13" s="51">
        <f t="shared" si="0"/>
        <v>0</v>
      </c>
      <c r="F13" s="15">
        <v>15100</v>
      </c>
      <c r="G13" s="51">
        <f t="shared" si="0"/>
        <v>0</v>
      </c>
      <c r="H13" s="31">
        <v>15100</v>
      </c>
      <c r="I13" s="51">
        <f t="shared" si="0"/>
        <v>-30</v>
      </c>
      <c r="J13" s="31">
        <v>15070</v>
      </c>
    </row>
    <row r="14" spans="1:10" ht="30" x14ac:dyDescent="0.25">
      <c r="A14" s="48" t="s">
        <v>99</v>
      </c>
      <c r="B14" s="49" t="s">
        <v>83</v>
      </c>
      <c r="C14" s="49">
        <v>13</v>
      </c>
      <c r="D14" s="50">
        <v>4989848.5</v>
      </c>
      <c r="E14" s="51">
        <f t="shared" si="0"/>
        <v>1231133.5</v>
      </c>
      <c r="F14" s="31">
        <v>6220982</v>
      </c>
      <c r="G14" s="51">
        <f t="shared" si="0"/>
        <v>3403526.3000000007</v>
      </c>
      <c r="H14" s="31">
        <v>9624508.3000000007</v>
      </c>
      <c r="I14" s="51">
        <f t="shared" si="0"/>
        <v>-5228538.0000000009</v>
      </c>
      <c r="J14" s="31">
        <v>4395970.3</v>
      </c>
    </row>
    <row r="15" spans="1:10" s="27" customFormat="1" ht="28.5" x14ac:dyDescent="0.2">
      <c r="A15" s="44" t="s">
        <v>100</v>
      </c>
      <c r="B15" s="45" t="s">
        <v>86</v>
      </c>
      <c r="C15" s="45" t="s">
        <v>84</v>
      </c>
      <c r="D15" s="46">
        <v>99078.7</v>
      </c>
      <c r="E15" s="47">
        <f t="shared" si="0"/>
        <v>0</v>
      </c>
      <c r="F15" s="22">
        <v>99078.7</v>
      </c>
      <c r="G15" s="47">
        <f t="shared" si="0"/>
        <v>0</v>
      </c>
      <c r="H15" s="22">
        <v>99078.7</v>
      </c>
      <c r="I15" s="47">
        <f t="shared" si="0"/>
        <v>125.10000000000582</v>
      </c>
      <c r="J15" s="22">
        <v>99203.8</v>
      </c>
    </row>
    <row r="16" spans="1:10" ht="30" x14ac:dyDescent="0.25">
      <c r="A16" s="48" t="s">
        <v>101</v>
      </c>
      <c r="B16" s="49" t="s">
        <v>86</v>
      </c>
      <c r="C16" s="49" t="s">
        <v>88</v>
      </c>
      <c r="D16" s="50">
        <v>91078.7</v>
      </c>
      <c r="E16" s="51">
        <f>F16-D16</f>
        <v>0</v>
      </c>
      <c r="F16" s="31">
        <v>91078.7</v>
      </c>
      <c r="G16" s="51">
        <f t="shared" si="0"/>
        <v>0</v>
      </c>
      <c r="H16" s="31">
        <v>91078.7</v>
      </c>
      <c r="I16" s="51">
        <f t="shared" si="0"/>
        <v>125.10000000000582</v>
      </c>
      <c r="J16" s="31">
        <v>91203.8</v>
      </c>
    </row>
    <row r="17" spans="1:10" ht="30" x14ac:dyDescent="0.25">
      <c r="A17" s="48" t="s">
        <v>102</v>
      </c>
      <c r="B17" s="49" t="s">
        <v>86</v>
      </c>
      <c r="C17" s="49" t="s">
        <v>90</v>
      </c>
      <c r="D17" s="50">
        <v>8000</v>
      </c>
      <c r="E17" s="51">
        <f t="shared" si="0"/>
        <v>0</v>
      </c>
      <c r="F17" s="31">
        <v>8000</v>
      </c>
      <c r="G17" s="51">
        <f t="shared" si="0"/>
        <v>0</v>
      </c>
      <c r="H17" s="31">
        <v>8000</v>
      </c>
      <c r="I17" s="51">
        <f t="shared" si="0"/>
        <v>0</v>
      </c>
      <c r="J17" s="31">
        <v>8000</v>
      </c>
    </row>
    <row r="18" spans="1:10" s="27" customFormat="1" ht="57" x14ac:dyDescent="0.2">
      <c r="A18" s="44" t="s">
        <v>103</v>
      </c>
      <c r="B18" s="45" t="s">
        <v>88</v>
      </c>
      <c r="C18" s="45" t="s">
        <v>84</v>
      </c>
      <c r="D18" s="46">
        <v>940035.8</v>
      </c>
      <c r="E18" s="51">
        <f t="shared" si="0"/>
        <v>148128.09999999986</v>
      </c>
      <c r="F18" s="22">
        <v>1088163.8999999999</v>
      </c>
      <c r="G18" s="51">
        <f t="shared" si="0"/>
        <v>0</v>
      </c>
      <c r="H18" s="22">
        <v>1088163.8999999999</v>
      </c>
      <c r="I18" s="47">
        <f t="shared" si="0"/>
        <v>25704.90000000014</v>
      </c>
      <c r="J18" s="22">
        <v>1113868.8</v>
      </c>
    </row>
    <row r="19" spans="1:10" ht="15" x14ac:dyDescent="0.25">
      <c r="A19" s="48" t="s">
        <v>104</v>
      </c>
      <c r="B19" s="49" t="s">
        <v>88</v>
      </c>
      <c r="C19" s="49" t="s">
        <v>90</v>
      </c>
      <c r="D19" s="50">
        <v>112636.4</v>
      </c>
      <c r="E19" s="47">
        <f t="shared" si="0"/>
        <v>0</v>
      </c>
      <c r="F19" s="31">
        <v>112636.4</v>
      </c>
      <c r="G19" s="47">
        <f t="shared" si="0"/>
        <v>0</v>
      </c>
      <c r="H19" s="31">
        <v>112636.4</v>
      </c>
      <c r="I19" s="51">
        <f t="shared" si="0"/>
        <v>135.5</v>
      </c>
      <c r="J19" s="31">
        <v>112771.9</v>
      </c>
    </row>
    <row r="20" spans="1:10" ht="15" x14ac:dyDescent="0.25">
      <c r="A20" s="48" t="s">
        <v>105</v>
      </c>
      <c r="B20" s="49" t="s">
        <v>88</v>
      </c>
      <c r="C20" s="49" t="s">
        <v>106</v>
      </c>
      <c r="D20" s="50">
        <v>10143.799999999999</v>
      </c>
      <c r="E20" s="51">
        <f t="shared" si="0"/>
        <v>0</v>
      </c>
      <c r="F20" s="31">
        <v>10143.799999999999</v>
      </c>
      <c r="G20" s="51">
        <f t="shared" si="0"/>
        <v>0</v>
      </c>
      <c r="H20" s="31">
        <v>10143.799999999999</v>
      </c>
      <c r="I20" s="51">
        <f t="shared" si="0"/>
        <v>0</v>
      </c>
      <c r="J20" s="31">
        <v>10143.799999999999</v>
      </c>
    </row>
    <row r="21" spans="1:10" ht="75" x14ac:dyDescent="0.25">
      <c r="A21" s="48" t="s">
        <v>107</v>
      </c>
      <c r="B21" s="49" t="s">
        <v>88</v>
      </c>
      <c r="C21" s="49">
        <v>10</v>
      </c>
      <c r="D21" s="50">
        <v>807255.6</v>
      </c>
      <c r="E21" s="51">
        <f t="shared" si="0"/>
        <v>148128.09999999998</v>
      </c>
      <c r="F21" s="31">
        <v>955383.7</v>
      </c>
      <c r="G21" s="51">
        <f t="shared" si="0"/>
        <v>0</v>
      </c>
      <c r="H21" s="31">
        <v>955383.7</v>
      </c>
      <c r="I21" s="51">
        <f t="shared" si="0"/>
        <v>34571.70000000007</v>
      </c>
      <c r="J21" s="31">
        <v>989955.4</v>
      </c>
    </row>
    <row r="22" spans="1:10" ht="60" x14ac:dyDescent="0.25">
      <c r="A22" s="48" t="s">
        <v>108</v>
      </c>
      <c r="B22" s="49" t="s">
        <v>88</v>
      </c>
      <c r="C22" s="49">
        <v>14</v>
      </c>
      <c r="D22" s="50">
        <v>10000</v>
      </c>
      <c r="E22" s="51">
        <f t="shared" ref="E22:E82" si="3">F22-D22</f>
        <v>0</v>
      </c>
      <c r="F22" s="31">
        <v>10000</v>
      </c>
      <c r="G22" s="51">
        <f t="shared" si="0"/>
        <v>0</v>
      </c>
      <c r="H22" s="31">
        <v>10000</v>
      </c>
      <c r="I22" s="51">
        <f t="shared" si="0"/>
        <v>-9002.2999999999993</v>
      </c>
      <c r="J22" s="31">
        <v>997.7</v>
      </c>
    </row>
    <row r="23" spans="1:10" ht="28.5" x14ac:dyDescent="0.2">
      <c r="A23" s="44" t="s">
        <v>109</v>
      </c>
      <c r="B23" s="45" t="s">
        <v>90</v>
      </c>
      <c r="C23" s="45" t="s">
        <v>84</v>
      </c>
      <c r="D23" s="46">
        <v>29075029.600000001</v>
      </c>
      <c r="E23" s="47">
        <f t="shared" si="3"/>
        <v>-350457.5</v>
      </c>
      <c r="F23" s="22">
        <v>28724572.100000001</v>
      </c>
      <c r="G23" s="47">
        <f t="shared" si="0"/>
        <v>607085</v>
      </c>
      <c r="H23" s="22">
        <v>29331657.100000001</v>
      </c>
      <c r="I23" s="47">
        <f t="shared" si="0"/>
        <v>1855403.799999997</v>
      </c>
      <c r="J23" s="22">
        <v>31187060.899999999</v>
      </c>
    </row>
    <row r="24" spans="1:10" s="27" customFormat="1" ht="15" x14ac:dyDescent="0.25">
      <c r="A24" s="48" t="s">
        <v>110</v>
      </c>
      <c r="B24" s="49" t="s">
        <v>90</v>
      </c>
      <c r="C24" s="49" t="s">
        <v>83</v>
      </c>
      <c r="D24" s="50">
        <v>450728.4</v>
      </c>
      <c r="E24" s="51">
        <f t="shared" si="3"/>
        <v>10532.299999999988</v>
      </c>
      <c r="F24" s="31">
        <v>461260.7</v>
      </c>
      <c r="G24" s="51">
        <f t="shared" ref="G24:I82" si="4">H24-F24</f>
        <v>0</v>
      </c>
      <c r="H24" s="31">
        <v>461260.7</v>
      </c>
      <c r="I24" s="51">
        <f t="shared" si="4"/>
        <v>477052.2</v>
      </c>
      <c r="J24" s="31">
        <v>938312.9</v>
      </c>
    </row>
    <row r="25" spans="1:10" ht="30" x14ac:dyDescent="0.25">
      <c r="A25" s="48" t="s">
        <v>111</v>
      </c>
      <c r="B25" s="49" t="s">
        <v>90</v>
      </c>
      <c r="C25" s="49" t="s">
        <v>86</v>
      </c>
      <c r="D25" s="50">
        <v>138533.9</v>
      </c>
      <c r="E25" s="51">
        <f t="shared" si="3"/>
        <v>0</v>
      </c>
      <c r="F25" s="31">
        <v>138533.9</v>
      </c>
      <c r="G25" s="51">
        <f t="shared" si="4"/>
        <v>0</v>
      </c>
      <c r="H25" s="31">
        <v>138533.9</v>
      </c>
      <c r="I25" s="51">
        <f t="shared" si="4"/>
        <v>0</v>
      </c>
      <c r="J25" s="31">
        <v>138533.9</v>
      </c>
    </row>
    <row r="26" spans="1:10" ht="30" x14ac:dyDescent="0.25">
      <c r="A26" s="48" t="s">
        <v>112</v>
      </c>
      <c r="B26" s="49" t="s">
        <v>90</v>
      </c>
      <c r="C26" s="49" t="s">
        <v>90</v>
      </c>
      <c r="D26" s="50">
        <v>10454.1</v>
      </c>
      <c r="E26" s="51">
        <f t="shared" si="3"/>
        <v>520</v>
      </c>
      <c r="F26" s="31">
        <v>10974.1</v>
      </c>
      <c r="G26" s="51">
        <f t="shared" si="4"/>
        <v>0</v>
      </c>
      <c r="H26" s="31">
        <v>10974.1</v>
      </c>
      <c r="I26" s="51">
        <f t="shared" si="4"/>
        <v>1198.5</v>
      </c>
      <c r="J26" s="31">
        <v>12172.6</v>
      </c>
    </row>
    <row r="27" spans="1:10" ht="30" x14ac:dyDescent="0.25">
      <c r="A27" s="48" t="s">
        <v>113</v>
      </c>
      <c r="B27" s="49" t="s">
        <v>90</v>
      </c>
      <c r="C27" s="49" t="s">
        <v>92</v>
      </c>
      <c r="D27" s="50">
        <v>4862813.8</v>
      </c>
      <c r="E27" s="51">
        <f t="shared" si="3"/>
        <v>6516.4000000003725</v>
      </c>
      <c r="F27" s="31">
        <v>4869330.2</v>
      </c>
      <c r="G27" s="51">
        <f t="shared" si="4"/>
        <v>0</v>
      </c>
      <c r="H27" s="31">
        <v>4869330.2</v>
      </c>
      <c r="I27" s="51">
        <f t="shared" si="4"/>
        <v>-19145.200000000186</v>
      </c>
      <c r="J27" s="31">
        <v>4850185</v>
      </c>
    </row>
    <row r="28" spans="1:10" ht="15" x14ac:dyDescent="0.25">
      <c r="A28" s="48" t="s">
        <v>114</v>
      </c>
      <c r="B28" s="49" t="s">
        <v>90</v>
      </c>
      <c r="C28" s="49" t="s">
        <v>94</v>
      </c>
      <c r="D28" s="50">
        <v>41159.9</v>
      </c>
      <c r="E28" s="51">
        <f t="shared" si="3"/>
        <v>884.69999999999709</v>
      </c>
      <c r="F28" s="31">
        <v>42044.6</v>
      </c>
      <c r="G28" s="51">
        <f t="shared" si="4"/>
        <v>0</v>
      </c>
      <c r="H28" s="31">
        <v>42044.6</v>
      </c>
      <c r="I28" s="51">
        <f t="shared" si="4"/>
        <v>239322.80000000002</v>
      </c>
      <c r="J28" s="31">
        <v>281367.40000000002</v>
      </c>
    </row>
    <row r="29" spans="1:10" ht="15" x14ac:dyDescent="0.25">
      <c r="A29" s="48" t="s">
        <v>115</v>
      </c>
      <c r="B29" s="49" t="s">
        <v>90</v>
      </c>
      <c r="C29" s="49" t="s">
        <v>96</v>
      </c>
      <c r="D29" s="50">
        <v>473072.3</v>
      </c>
      <c r="E29" s="51">
        <f t="shared" si="3"/>
        <v>20297.400000000023</v>
      </c>
      <c r="F29" s="31">
        <v>493369.7</v>
      </c>
      <c r="G29" s="51">
        <f t="shared" si="4"/>
        <v>0</v>
      </c>
      <c r="H29" s="31">
        <v>493369.7</v>
      </c>
      <c r="I29" s="51">
        <f t="shared" si="4"/>
        <v>-2575.2999999999884</v>
      </c>
      <c r="J29" s="31">
        <v>490794.4</v>
      </c>
    </row>
    <row r="30" spans="1:10" ht="15" x14ac:dyDescent="0.25">
      <c r="A30" s="48" t="s">
        <v>116</v>
      </c>
      <c r="B30" s="49" t="s">
        <v>90</v>
      </c>
      <c r="C30" s="49" t="s">
        <v>117</v>
      </c>
      <c r="D30" s="50">
        <v>1249683</v>
      </c>
      <c r="E30" s="51">
        <f t="shared" si="3"/>
        <v>-1600</v>
      </c>
      <c r="F30" s="31">
        <v>1248083</v>
      </c>
      <c r="G30" s="51">
        <f t="shared" si="4"/>
        <v>0</v>
      </c>
      <c r="H30" s="31">
        <v>1248083</v>
      </c>
      <c r="I30" s="51">
        <f t="shared" si="4"/>
        <v>-157872.69999999995</v>
      </c>
      <c r="J30" s="31">
        <v>1090210.3</v>
      </c>
    </row>
    <row r="31" spans="1:10" ht="30" x14ac:dyDescent="0.25">
      <c r="A31" s="48" t="s">
        <v>118</v>
      </c>
      <c r="B31" s="49" t="s">
        <v>90</v>
      </c>
      <c r="C31" s="49" t="s">
        <v>106</v>
      </c>
      <c r="D31" s="50">
        <v>16344126</v>
      </c>
      <c r="E31" s="51">
        <f t="shared" si="3"/>
        <v>334104.59999999963</v>
      </c>
      <c r="F31" s="31">
        <v>16678230.6</v>
      </c>
      <c r="G31" s="51">
        <f t="shared" si="4"/>
        <v>607085.00000000186</v>
      </c>
      <c r="H31" s="31">
        <v>17285315.600000001</v>
      </c>
      <c r="I31" s="51">
        <f t="shared" si="4"/>
        <v>1380334</v>
      </c>
      <c r="J31" s="31">
        <v>18665649.600000001</v>
      </c>
    </row>
    <row r="32" spans="1:10" ht="15" x14ac:dyDescent="0.25">
      <c r="A32" s="48" t="s">
        <v>119</v>
      </c>
      <c r="B32" s="49" t="s">
        <v>90</v>
      </c>
      <c r="C32" s="49">
        <v>10</v>
      </c>
      <c r="D32" s="50">
        <v>1409166.2</v>
      </c>
      <c r="E32" s="51">
        <f t="shared" si="3"/>
        <v>-102586.39999999991</v>
      </c>
      <c r="F32" s="31">
        <v>1306579.8</v>
      </c>
      <c r="G32" s="51">
        <f t="shared" si="4"/>
        <v>0</v>
      </c>
      <c r="H32" s="31">
        <v>1306579.8</v>
      </c>
      <c r="I32" s="51">
        <f t="shared" si="4"/>
        <v>1225.8999999999069</v>
      </c>
      <c r="J32" s="31">
        <v>1307805.7</v>
      </c>
    </row>
    <row r="33" spans="1:10" ht="30" x14ac:dyDescent="0.25">
      <c r="A33" s="48" t="s">
        <v>120</v>
      </c>
      <c r="B33" s="49" t="s">
        <v>90</v>
      </c>
      <c r="C33" s="49">
        <v>12</v>
      </c>
      <c r="D33" s="50">
        <v>4095292</v>
      </c>
      <c r="E33" s="51">
        <f t="shared" si="3"/>
        <v>-619126.5</v>
      </c>
      <c r="F33" s="31">
        <v>3476165.5</v>
      </c>
      <c r="G33" s="51">
        <f t="shared" si="4"/>
        <v>0</v>
      </c>
      <c r="H33" s="31">
        <v>3476165.5</v>
      </c>
      <c r="I33" s="51">
        <f t="shared" si="4"/>
        <v>-64136.399999999907</v>
      </c>
      <c r="J33" s="31">
        <v>3412029.1</v>
      </c>
    </row>
    <row r="34" spans="1:10" ht="42.75" x14ac:dyDescent="0.2">
      <c r="A34" s="44" t="s">
        <v>121</v>
      </c>
      <c r="B34" s="45" t="s">
        <v>92</v>
      </c>
      <c r="C34" s="45" t="s">
        <v>84</v>
      </c>
      <c r="D34" s="46">
        <v>5010117.7</v>
      </c>
      <c r="E34" s="47">
        <f t="shared" si="3"/>
        <v>-615235.40000000037</v>
      </c>
      <c r="F34" s="22">
        <v>4394882.3</v>
      </c>
      <c r="G34" s="47">
        <f t="shared" si="4"/>
        <v>0</v>
      </c>
      <c r="H34" s="22">
        <v>4394882.3</v>
      </c>
      <c r="I34" s="47">
        <f t="shared" si="4"/>
        <v>4857954.5000000009</v>
      </c>
      <c r="J34" s="22">
        <v>9252836.8000000007</v>
      </c>
    </row>
    <row r="35" spans="1:10" s="27" customFormat="1" ht="15" x14ac:dyDescent="0.25">
      <c r="A35" s="48" t="s">
        <v>122</v>
      </c>
      <c r="B35" s="49" t="s">
        <v>92</v>
      </c>
      <c r="C35" s="49" t="s">
        <v>83</v>
      </c>
      <c r="D35" s="50">
        <v>1720244.9</v>
      </c>
      <c r="E35" s="51">
        <f t="shared" si="3"/>
        <v>67670.90000000014</v>
      </c>
      <c r="F35" s="31">
        <v>1787915.8</v>
      </c>
      <c r="G35" s="51">
        <f t="shared" si="4"/>
        <v>0</v>
      </c>
      <c r="H35" s="31">
        <v>1787915.8</v>
      </c>
      <c r="I35" s="51">
        <f t="shared" si="4"/>
        <v>252139.30000000005</v>
      </c>
      <c r="J35" s="31">
        <v>2040055.1</v>
      </c>
    </row>
    <row r="36" spans="1:10" ht="15" x14ac:dyDescent="0.25">
      <c r="A36" s="48" t="s">
        <v>123</v>
      </c>
      <c r="B36" s="49" t="s">
        <v>92</v>
      </c>
      <c r="C36" s="49" t="s">
        <v>86</v>
      </c>
      <c r="D36" s="50">
        <v>1397741.9</v>
      </c>
      <c r="E36" s="51">
        <f t="shared" si="3"/>
        <v>-182906.29999999981</v>
      </c>
      <c r="F36" s="31">
        <v>1214835.6000000001</v>
      </c>
      <c r="G36" s="51">
        <f t="shared" si="4"/>
        <v>0</v>
      </c>
      <c r="H36" s="31">
        <v>1214835.6000000001</v>
      </c>
      <c r="I36" s="51">
        <f t="shared" si="4"/>
        <v>3092015.9</v>
      </c>
      <c r="J36" s="31">
        <v>4306851.5</v>
      </c>
    </row>
    <row r="37" spans="1:10" ht="15" x14ac:dyDescent="0.25">
      <c r="A37" s="48" t="s">
        <v>124</v>
      </c>
      <c r="B37" s="49" t="s">
        <v>92</v>
      </c>
      <c r="C37" s="49" t="s">
        <v>88</v>
      </c>
      <c r="D37" s="50">
        <v>1089217.7</v>
      </c>
      <c r="E37" s="51">
        <f t="shared" si="3"/>
        <v>-500000</v>
      </c>
      <c r="F37" s="31">
        <v>589217.69999999995</v>
      </c>
      <c r="G37" s="51">
        <f t="shared" si="4"/>
        <v>0</v>
      </c>
      <c r="H37" s="31">
        <v>589217.69999999995</v>
      </c>
      <c r="I37" s="51">
        <f t="shared" si="4"/>
        <v>1471686.3</v>
      </c>
      <c r="J37" s="31">
        <v>2060904</v>
      </c>
    </row>
    <row r="38" spans="1:10" ht="45" x14ac:dyDescent="0.25">
      <c r="A38" s="48" t="s">
        <v>125</v>
      </c>
      <c r="B38" s="49" t="s">
        <v>92</v>
      </c>
      <c r="C38" s="49" t="s">
        <v>92</v>
      </c>
      <c r="D38" s="50">
        <v>802913.2</v>
      </c>
      <c r="E38" s="51">
        <f t="shared" si="3"/>
        <v>0</v>
      </c>
      <c r="F38" s="31">
        <v>802913.2</v>
      </c>
      <c r="G38" s="51">
        <f t="shared" si="4"/>
        <v>0</v>
      </c>
      <c r="H38" s="31">
        <v>802913.2</v>
      </c>
      <c r="I38" s="51">
        <f t="shared" si="4"/>
        <v>42113</v>
      </c>
      <c r="J38" s="31">
        <v>845026.2</v>
      </c>
    </row>
    <row r="39" spans="1:10" ht="28.5" x14ac:dyDescent="0.2">
      <c r="A39" s="44" t="s">
        <v>126</v>
      </c>
      <c r="B39" s="45" t="s">
        <v>94</v>
      </c>
      <c r="C39" s="45" t="s">
        <v>84</v>
      </c>
      <c r="D39" s="46">
        <v>639874</v>
      </c>
      <c r="E39" s="47">
        <f t="shared" si="3"/>
        <v>-38708</v>
      </c>
      <c r="F39" s="22">
        <v>601166</v>
      </c>
      <c r="G39" s="47">
        <f t="shared" si="4"/>
        <v>0</v>
      </c>
      <c r="H39" s="22">
        <v>601166</v>
      </c>
      <c r="I39" s="47">
        <f t="shared" si="4"/>
        <v>21547.099999999977</v>
      </c>
      <c r="J39" s="22">
        <v>622713.1</v>
      </c>
    </row>
    <row r="40" spans="1:10" s="27" customFormat="1" ht="15" x14ac:dyDescent="0.25">
      <c r="A40" s="48" t="s">
        <v>127</v>
      </c>
      <c r="B40" s="49" t="s">
        <v>94</v>
      </c>
      <c r="C40" s="49" t="s">
        <v>83</v>
      </c>
      <c r="D40" s="50">
        <v>97567.2</v>
      </c>
      <c r="E40" s="51">
        <f t="shared" si="3"/>
        <v>-520</v>
      </c>
      <c r="F40" s="31">
        <v>97047.2</v>
      </c>
      <c r="G40" s="51">
        <f t="shared" si="4"/>
        <v>0</v>
      </c>
      <c r="H40" s="31">
        <v>97047.2</v>
      </c>
      <c r="I40" s="51">
        <f t="shared" si="4"/>
        <v>0</v>
      </c>
      <c r="J40" s="31">
        <v>97047.2</v>
      </c>
    </row>
    <row r="41" spans="1:10" ht="45" x14ac:dyDescent="0.25">
      <c r="A41" s="48" t="s">
        <v>128</v>
      </c>
      <c r="B41" s="49" t="s">
        <v>94</v>
      </c>
      <c r="C41" s="49" t="s">
        <v>88</v>
      </c>
      <c r="D41" s="50">
        <v>66916.100000000006</v>
      </c>
      <c r="E41" s="51">
        <f t="shared" si="3"/>
        <v>11920</v>
      </c>
      <c r="F41" s="31">
        <v>78836.100000000006</v>
      </c>
      <c r="G41" s="51">
        <f t="shared" si="4"/>
        <v>0</v>
      </c>
      <c r="H41" s="31">
        <v>78836.100000000006</v>
      </c>
      <c r="I41" s="51">
        <f t="shared" si="4"/>
        <v>-110</v>
      </c>
      <c r="J41" s="31">
        <v>78726.100000000006</v>
      </c>
    </row>
    <row r="42" spans="1:10" ht="30" x14ac:dyDescent="0.25">
      <c r="A42" s="48" t="s">
        <v>129</v>
      </c>
      <c r="B42" s="49" t="s">
        <v>94</v>
      </c>
      <c r="C42" s="49" t="s">
        <v>92</v>
      </c>
      <c r="D42" s="50">
        <v>475390.7</v>
      </c>
      <c r="E42" s="51">
        <f t="shared" si="3"/>
        <v>-50108</v>
      </c>
      <c r="F42" s="31">
        <v>425282.7</v>
      </c>
      <c r="G42" s="51">
        <f t="shared" si="4"/>
        <v>0</v>
      </c>
      <c r="H42" s="31">
        <v>425282.7</v>
      </c>
      <c r="I42" s="51">
        <f t="shared" si="4"/>
        <v>21657.099999999977</v>
      </c>
      <c r="J42" s="31">
        <v>446939.8</v>
      </c>
    </row>
    <row r="43" spans="1:10" ht="14.25" x14ac:dyDescent="0.2">
      <c r="A43" s="44" t="s">
        <v>130</v>
      </c>
      <c r="B43" s="45" t="s">
        <v>96</v>
      </c>
      <c r="C43" s="45" t="s">
        <v>84</v>
      </c>
      <c r="D43" s="46">
        <v>38735111.5</v>
      </c>
      <c r="E43" s="47">
        <f t="shared" si="3"/>
        <v>715283.39999999851</v>
      </c>
      <c r="F43" s="22">
        <v>39450394.899999999</v>
      </c>
      <c r="G43" s="47">
        <f t="shared" si="4"/>
        <v>0</v>
      </c>
      <c r="H43" s="22">
        <v>39450394.899999999</v>
      </c>
      <c r="I43" s="47">
        <f t="shared" si="4"/>
        <v>823485.30000000447</v>
      </c>
      <c r="J43" s="22">
        <v>40273880.200000003</v>
      </c>
    </row>
    <row r="44" spans="1:10" s="27" customFormat="1" ht="15" x14ac:dyDescent="0.25">
      <c r="A44" s="48" t="s">
        <v>131</v>
      </c>
      <c r="B44" s="49" t="s">
        <v>96</v>
      </c>
      <c r="C44" s="49" t="s">
        <v>83</v>
      </c>
      <c r="D44" s="50">
        <v>6301754.7999999998</v>
      </c>
      <c r="E44" s="51">
        <f t="shared" si="3"/>
        <v>381576.90000000037</v>
      </c>
      <c r="F44" s="15">
        <v>6683331.7000000002</v>
      </c>
      <c r="G44" s="51">
        <f t="shared" si="4"/>
        <v>0</v>
      </c>
      <c r="H44" s="31">
        <v>6683331.7000000002</v>
      </c>
      <c r="I44" s="51">
        <f t="shared" si="4"/>
        <v>248596.29999999981</v>
      </c>
      <c r="J44" s="31">
        <v>6931928</v>
      </c>
    </row>
    <row r="45" spans="1:10" ht="15" x14ac:dyDescent="0.25">
      <c r="A45" s="48" t="s">
        <v>132</v>
      </c>
      <c r="B45" s="49" t="s">
        <v>96</v>
      </c>
      <c r="C45" s="49" t="s">
        <v>86</v>
      </c>
      <c r="D45" s="50">
        <v>26204075.199999999</v>
      </c>
      <c r="E45" s="51">
        <f t="shared" si="3"/>
        <v>186241.10000000149</v>
      </c>
      <c r="F45" s="31">
        <v>26390316.300000001</v>
      </c>
      <c r="G45" s="51">
        <f t="shared" si="4"/>
        <v>0</v>
      </c>
      <c r="H45" s="31">
        <v>26390316.300000001</v>
      </c>
      <c r="I45" s="51">
        <f t="shared" si="4"/>
        <v>49051</v>
      </c>
      <c r="J45" s="31">
        <v>26439367.300000001</v>
      </c>
    </row>
    <row r="46" spans="1:10" ht="30" x14ac:dyDescent="0.25">
      <c r="A46" s="48" t="s">
        <v>133</v>
      </c>
      <c r="B46" s="49" t="s">
        <v>96</v>
      </c>
      <c r="C46" s="49" t="s">
        <v>88</v>
      </c>
      <c r="D46" s="50">
        <v>481663.8</v>
      </c>
      <c r="E46" s="51">
        <f t="shared" si="3"/>
        <v>35932.299999999988</v>
      </c>
      <c r="F46" s="31">
        <v>517596.1</v>
      </c>
      <c r="G46" s="51">
        <f t="shared" si="4"/>
        <v>0</v>
      </c>
      <c r="H46" s="31">
        <v>517596.1</v>
      </c>
      <c r="I46" s="51">
        <f t="shared" si="4"/>
        <v>-4610.3999999999651</v>
      </c>
      <c r="J46" s="31">
        <v>512985.7</v>
      </c>
    </row>
    <row r="47" spans="1:10" ht="30" x14ac:dyDescent="0.25">
      <c r="A47" s="48" t="s">
        <v>134</v>
      </c>
      <c r="B47" s="49" t="s">
        <v>96</v>
      </c>
      <c r="C47" s="49" t="s">
        <v>90</v>
      </c>
      <c r="D47" s="50">
        <v>4238843.5</v>
      </c>
      <c r="E47" s="51">
        <f t="shared" si="3"/>
        <v>99509</v>
      </c>
      <c r="F47" s="31">
        <v>4338352.5</v>
      </c>
      <c r="G47" s="51">
        <f t="shared" si="4"/>
        <v>0</v>
      </c>
      <c r="H47" s="31">
        <v>4338352.5</v>
      </c>
      <c r="I47" s="51">
        <f t="shared" si="4"/>
        <v>145731.70000000019</v>
      </c>
      <c r="J47" s="31">
        <v>4484084.2</v>
      </c>
    </row>
    <row r="48" spans="1:10" ht="45" x14ac:dyDescent="0.25">
      <c r="A48" s="48" t="s">
        <v>135</v>
      </c>
      <c r="B48" s="49" t="s">
        <v>96</v>
      </c>
      <c r="C48" s="49" t="s">
        <v>92</v>
      </c>
      <c r="D48" s="50">
        <v>36787.4</v>
      </c>
      <c r="E48" s="51">
        <f t="shared" si="3"/>
        <v>211.40000000000146</v>
      </c>
      <c r="F48" s="31">
        <v>36998.800000000003</v>
      </c>
      <c r="G48" s="51">
        <f t="shared" si="4"/>
        <v>0</v>
      </c>
      <c r="H48" s="31">
        <v>36998.800000000003</v>
      </c>
      <c r="I48" s="51">
        <f t="shared" si="4"/>
        <v>-2583.8000000000029</v>
      </c>
      <c r="J48" s="31">
        <v>34415</v>
      </c>
    </row>
    <row r="49" spans="1:10" ht="15" x14ac:dyDescent="0.25">
      <c r="A49" s="48" t="s">
        <v>136</v>
      </c>
      <c r="B49" s="49" t="s">
        <v>96</v>
      </c>
      <c r="C49" s="49" t="s">
        <v>94</v>
      </c>
      <c r="D49" s="50">
        <v>289633.59999999998</v>
      </c>
      <c r="E49" s="51">
        <f t="shared" si="3"/>
        <v>-350</v>
      </c>
      <c r="F49" s="31">
        <v>289283.59999999998</v>
      </c>
      <c r="G49" s="51">
        <f t="shared" si="4"/>
        <v>0</v>
      </c>
      <c r="H49" s="31">
        <v>289283.59999999998</v>
      </c>
      <c r="I49" s="51">
        <f t="shared" si="4"/>
        <v>-47113.599999999977</v>
      </c>
      <c r="J49" s="31">
        <v>242170</v>
      </c>
    </row>
    <row r="50" spans="1:10" ht="15" x14ac:dyDescent="0.25">
      <c r="A50" s="48" t="s">
        <v>137</v>
      </c>
      <c r="B50" s="49" t="s">
        <v>96</v>
      </c>
      <c r="C50" s="49" t="s">
        <v>96</v>
      </c>
      <c r="D50" s="50">
        <v>300022.59999999998</v>
      </c>
      <c r="E50" s="51">
        <f t="shared" si="3"/>
        <v>3900</v>
      </c>
      <c r="F50" s="31">
        <v>303922.59999999998</v>
      </c>
      <c r="G50" s="51">
        <f t="shared" si="4"/>
        <v>0</v>
      </c>
      <c r="H50" s="31">
        <v>303922.59999999998</v>
      </c>
      <c r="I50" s="51">
        <f t="shared" si="4"/>
        <v>-104.09999999997672</v>
      </c>
      <c r="J50" s="31">
        <v>303818.5</v>
      </c>
    </row>
    <row r="51" spans="1:10" ht="30" x14ac:dyDescent="0.25">
      <c r="A51" s="48" t="s">
        <v>138</v>
      </c>
      <c r="B51" s="49" t="s">
        <v>96</v>
      </c>
      <c r="C51" s="49" t="s">
        <v>106</v>
      </c>
      <c r="D51" s="50">
        <v>882330.6</v>
      </c>
      <c r="E51" s="51">
        <f t="shared" si="3"/>
        <v>8262.7000000000698</v>
      </c>
      <c r="F51" s="15">
        <v>890593.3</v>
      </c>
      <c r="G51" s="51">
        <f t="shared" si="4"/>
        <v>0</v>
      </c>
      <c r="H51" s="31">
        <v>890593.3</v>
      </c>
      <c r="I51" s="51">
        <f t="shared" si="4"/>
        <v>434518.19999999995</v>
      </c>
      <c r="J51" s="31">
        <v>1325111.5</v>
      </c>
    </row>
    <row r="52" spans="1:10" ht="28.5" x14ac:dyDescent="0.2">
      <c r="A52" s="44" t="s">
        <v>139</v>
      </c>
      <c r="B52" s="45" t="s">
        <v>117</v>
      </c>
      <c r="C52" s="45" t="s">
        <v>84</v>
      </c>
      <c r="D52" s="46">
        <v>3453179.9</v>
      </c>
      <c r="E52" s="47">
        <f t="shared" si="3"/>
        <v>-576618.5</v>
      </c>
      <c r="F52" s="22">
        <v>2876561.4</v>
      </c>
      <c r="G52" s="47">
        <f t="shared" si="4"/>
        <v>0</v>
      </c>
      <c r="H52" s="22">
        <v>2876561.4</v>
      </c>
      <c r="I52" s="47">
        <f t="shared" si="4"/>
        <v>-16761.299999999814</v>
      </c>
      <c r="J52" s="22">
        <v>2859800.1</v>
      </c>
    </row>
    <row r="53" spans="1:10" s="27" customFormat="1" ht="15" x14ac:dyDescent="0.25">
      <c r="A53" s="48" t="s">
        <v>140</v>
      </c>
      <c r="B53" s="49" t="s">
        <v>117</v>
      </c>
      <c r="C53" s="49" t="s">
        <v>83</v>
      </c>
      <c r="D53" s="50">
        <v>2988074.3</v>
      </c>
      <c r="E53" s="51">
        <f t="shared" si="3"/>
        <v>-322790.19999999972</v>
      </c>
      <c r="F53" s="31">
        <v>2665284.1</v>
      </c>
      <c r="G53" s="51">
        <f t="shared" si="4"/>
        <v>0</v>
      </c>
      <c r="H53" s="31">
        <v>2665284.1</v>
      </c>
      <c r="I53" s="51">
        <f t="shared" si="4"/>
        <v>-30073.300000000279</v>
      </c>
      <c r="J53" s="31">
        <v>2635210.7999999998</v>
      </c>
    </row>
    <row r="54" spans="1:10" ht="15" x14ac:dyDescent="0.25">
      <c r="A54" s="48" t="s">
        <v>141</v>
      </c>
      <c r="B54" s="49" t="s">
        <v>117</v>
      </c>
      <c r="C54" s="49" t="s">
        <v>86</v>
      </c>
      <c r="D54" s="50">
        <v>35000</v>
      </c>
      <c r="E54" s="51">
        <f t="shared" si="3"/>
        <v>0</v>
      </c>
      <c r="F54" s="31">
        <v>35000</v>
      </c>
      <c r="G54" s="51">
        <f t="shared" si="4"/>
        <v>0</v>
      </c>
      <c r="H54" s="31">
        <v>35000</v>
      </c>
      <c r="I54" s="51">
        <f t="shared" si="4"/>
        <v>7500.5999999999985</v>
      </c>
      <c r="J54" s="31">
        <v>42500.6</v>
      </c>
    </row>
    <row r="55" spans="1:10" ht="30" x14ac:dyDescent="0.25">
      <c r="A55" s="48" t="s">
        <v>142</v>
      </c>
      <c r="B55" s="49" t="s">
        <v>117</v>
      </c>
      <c r="C55" s="49" t="s">
        <v>90</v>
      </c>
      <c r="D55" s="50">
        <v>430105.59999999998</v>
      </c>
      <c r="E55" s="51">
        <f t="shared" si="3"/>
        <v>-253828.3</v>
      </c>
      <c r="F55" s="31">
        <v>176277.3</v>
      </c>
      <c r="G55" s="51">
        <f t="shared" si="4"/>
        <v>0</v>
      </c>
      <c r="H55" s="31">
        <v>176277.3</v>
      </c>
      <c r="I55" s="51">
        <f t="shared" si="4"/>
        <v>5811.4000000000233</v>
      </c>
      <c r="J55" s="31">
        <v>182088.7</v>
      </c>
    </row>
    <row r="56" spans="1:10" ht="14.25" x14ac:dyDescent="0.2">
      <c r="A56" s="44" t="s">
        <v>143</v>
      </c>
      <c r="B56" s="45" t="s">
        <v>106</v>
      </c>
      <c r="C56" s="45" t="s">
        <v>84</v>
      </c>
      <c r="D56" s="46">
        <v>10111616.1</v>
      </c>
      <c r="E56" s="47">
        <f t="shared" si="3"/>
        <v>318142</v>
      </c>
      <c r="F56" s="22">
        <v>10429758.1</v>
      </c>
      <c r="G56" s="47">
        <f t="shared" si="4"/>
        <v>0</v>
      </c>
      <c r="H56" s="22">
        <v>10429758.1</v>
      </c>
      <c r="I56" s="47">
        <f t="shared" si="4"/>
        <v>510924.80000000075</v>
      </c>
      <c r="J56" s="22">
        <v>10940682.9</v>
      </c>
    </row>
    <row r="57" spans="1:10" s="27" customFormat="1" ht="30" x14ac:dyDescent="0.25">
      <c r="A57" s="48" t="s">
        <v>144</v>
      </c>
      <c r="B57" s="49" t="s">
        <v>106</v>
      </c>
      <c r="C57" s="49" t="s">
        <v>83</v>
      </c>
      <c r="D57" s="50">
        <v>4359525.0999999996</v>
      </c>
      <c r="E57" s="51">
        <f t="shared" si="3"/>
        <v>-9612.5</v>
      </c>
      <c r="F57" s="31">
        <v>4349912.5999999996</v>
      </c>
      <c r="G57" s="51">
        <f t="shared" si="4"/>
        <v>0</v>
      </c>
      <c r="H57" s="31">
        <v>4349912.5999999996</v>
      </c>
      <c r="I57" s="51">
        <f t="shared" si="4"/>
        <v>184475.90000000037</v>
      </c>
      <c r="J57" s="31">
        <v>4534388.5</v>
      </c>
    </row>
    <row r="58" spans="1:10" ht="15" x14ac:dyDescent="0.25">
      <c r="A58" s="48" t="s">
        <v>145</v>
      </c>
      <c r="B58" s="49" t="s">
        <v>106</v>
      </c>
      <c r="C58" s="49" t="s">
        <v>86</v>
      </c>
      <c r="D58" s="50">
        <v>1361038.7</v>
      </c>
      <c r="E58" s="51">
        <f t="shared" si="3"/>
        <v>4612.5</v>
      </c>
      <c r="F58" s="31">
        <v>1365651.2</v>
      </c>
      <c r="G58" s="51">
        <f t="shared" si="4"/>
        <v>0</v>
      </c>
      <c r="H58" s="31">
        <v>1365651.2</v>
      </c>
      <c r="I58" s="51">
        <f t="shared" si="4"/>
        <v>53327.199999999953</v>
      </c>
      <c r="J58" s="31">
        <v>1418978.4</v>
      </c>
    </row>
    <row r="59" spans="1:10" ht="30" x14ac:dyDescent="0.25">
      <c r="A59" s="48" t="s">
        <v>146</v>
      </c>
      <c r="B59" s="49" t="s">
        <v>106</v>
      </c>
      <c r="C59" s="49" t="s">
        <v>88</v>
      </c>
      <c r="D59" s="50">
        <v>92259.8</v>
      </c>
      <c r="E59" s="51">
        <f t="shared" si="3"/>
        <v>0</v>
      </c>
      <c r="F59" s="31">
        <v>92259.8</v>
      </c>
      <c r="G59" s="51">
        <f t="shared" si="4"/>
        <v>0</v>
      </c>
      <c r="H59" s="31">
        <v>92259.8</v>
      </c>
      <c r="I59" s="51">
        <f t="shared" si="4"/>
        <v>150</v>
      </c>
      <c r="J59" s="31">
        <v>92409.8</v>
      </c>
    </row>
    <row r="60" spans="1:10" ht="15" x14ac:dyDescent="0.25">
      <c r="A60" s="48" t="s">
        <v>147</v>
      </c>
      <c r="B60" s="49" t="s">
        <v>106</v>
      </c>
      <c r="C60" s="49" t="s">
        <v>90</v>
      </c>
      <c r="D60" s="50">
        <v>257941.9</v>
      </c>
      <c r="E60" s="51">
        <f t="shared" si="3"/>
        <v>0</v>
      </c>
      <c r="F60" s="31">
        <v>257941.9</v>
      </c>
      <c r="G60" s="51">
        <f t="shared" si="4"/>
        <v>0</v>
      </c>
      <c r="H60" s="31">
        <v>257941.9</v>
      </c>
      <c r="I60" s="51">
        <f t="shared" si="4"/>
        <v>1514.8000000000175</v>
      </c>
      <c r="J60" s="31">
        <v>259456.7</v>
      </c>
    </row>
    <row r="61" spans="1:10" ht="30" x14ac:dyDescent="0.25">
      <c r="A61" s="48" t="s">
        <v>148</v>
      </c>
      <c r="B61" s="49" t="s">
        <v>106</v>
      </c>
      <c r="C61" s="49" t="s">
        <v>92</v>
      </c>
      <c r="D61" s="50">
        <v>102735.9</v>
      </c>
      <c r="E61" s="51">
        <f t="shared" si="3"/>
        <v>0</v>
      </c>
      <c r="F61" s="31">
        <v>102735.9</v>
      </c>
      <c r="G61" s="51">
        <f t="shared" si="4"/>
        <v>0</v>
      </c>
      <c r="H61" s="31">
        <v>102735.9</v>
      </c>
      <c r="I61" s="51">
        <f t="shared" si="4"/>
        <v>0</v>
      </c>
      <c r="J61" s="31">
        <v>102735.9</v>
      </c>
    </row>
    <row r="62" spans="1:10" ht="60" x14ac:dyDescent="0.25">
      <c r="A62" s="48" t="s">
        <v>149</v>
      </c>
      <c r="B62" s="49" t="s">
        <v>106</v>
      </c>
      <c r="C62" s="49" t="s">
        <v>94</v>
      </c>
      <c r="D62" s="50">
        <v>308481.8</v>
      </c>
      <c r="E62" s="51">
        <f t="shared" si="3"/>
        <v>0</v>
      </c>
      <c r="F62" s="31">
        <v>308481.8</v>
      </c>
      <c r="G62" s="51">
        <f t="shared" si="4"/>
        <v>0</v>
      </c>
      <c r="H62" s="31">
        <v>308481.8</v>
      </c>
      <c r="I62" s="51">
        <f t="shared" si="4"/>
        <v>0</v>
      </c>
      <c r="J62" s="31">
        <v>308481.8</v>
      </c>
    </row>
    <row r="63" spans="1:10" ht="30" x14ac:dyDescent="0.25">
      <c r="A63" s="48" t="s">
        <v>150</v>
      </c>
      <c r="B63" s="49" t="s">
        <v>106</v>
      </c>
      <c r="C63" s="49" t="s">
        <v>106</v>
      </c>
      <c r="D63" s="50">
        <v>3629632.9</v>
      </c>
      <c r="E63" s="51">
        <f t="shared" si="3"/>
        <v>323142</v>
      </c>
      <c r="F63" s="31">
        <v>3952774.9</v>
      </c>
      <c r="G63" s="51">
        <f t="shared" si="4"/>
        <v>0</v>
      </c>
      <c r="H63" s="31">
        <v>3952774.9</v>
      </c>
      <c r="I63" s="51">
        <f t="shared" si="4"/>
        <v>271456.89999999991</v>
      </c>
      <c r="J63" s="31">
        <v>4224231.8</v>
      </c>
    </row>
    <row r="64" spans="1:10" ht="14.25" customHeight="1" x14ac:dyDescent="0.2">
      <c r="A64" s="44" t="s">
        <v>151</v>
      </c>
      <c r="B64" s="45">
        <v>10</v>
      </c>
      <c r="C64" s="45" t="s">
        <v>84</v>
      </c>
      <c r="D64" s="46">
        <v>38047371.299999997</v>
      </c>
      <c r="E64" s="47">
        <f t="shared" si="3"/>
        <v>1320564.3000000045</v>
      </c>
      <c r="F64" s="22">
        <v>39367935.600000001</v>
      </c>
      <c r="G64" s="47">
        <f t="shared" si="4"/>
        <v>0</v>
      </c>
      <c r="H64" s="22">
        <v>39367935.600000001</v>
      </c>
      <c r="I64" s="47">
        <f t="shared" si="4"/>
        <v>22515031.5</v>
      </c>
      <c r="J64" s="22">
        <v>61882967.100000001</v>
      </c>
    </row>
    <row r="65" spans="1:10" s="27" customFormat="1" ht="15" x14ac:dyDescent="0.25">
      <c r="A65" s="48" t="s">
        <v>152</v>
      </c>
      <c r="B65" s="49">
        <v>10</v>
      </c>
      <c r="C65" s="49" t="s">
        <v>83</v>
      </c>
      <c r="D65" s="50">
        <v>109186.7</v>
      </c>
      <c r="E65" s="51">
        <f t="shared" si="3"/>
        <v>0</v>
      </c>
      <c r="F65" s="31">
        <v>109186.7</v>
      </c>
      <c r="G65" s="51">
        <f t="shared" si="4"/>
        <v>0</v>
      </c>
      <c r="H65" s="31">
        <v>109186.7</v>
      </c>
      <c r="I65" s="51">
        <f t="shared" si="4"/>
        <v>-6000</v>
      </c>
      <c r="J65" s="31">
        <v>103186.7</v>
      </c>
    </row>
    <row r="66" spans="1:10" ht="30" x14ac:dyDescent="0.25">
      <c r="A66" s="48" t="s">
        <v>153</v>
      </c>
      <c r="B66" s="49">
        <v>10</v>
      </c>
      <c r="C66" s="49" t="s">
        <v>86</v>
      </c>
      <c r="D66" s="50">
        <v>3511846.1</v>
      </c>
      <c r="E66" s="51">
        <f t="shared" si="3"/>
        <v>132783.69999999972</v>
      </c>
      <c r="F66" s="31">
        <v>3644629.8</v>
      </c>
      <c r="G66" s="51">
        <f t="shared" si="4"/>
        <v>0</v>
      </c>
      <c r="H66" s="31">
        <v>3644629.8</v>
      </c>
      <c r="I66" s="51">
        <f t="shared" si="4"/>
        <v>87216.5</v>
      </c>
      <c r="J66" s="31">
        <v>3731846.3</v>
      </c>
    </row>
    <row r="67" spans="1:10" ht="30" x14ac:dyDescent="0.25">
      <c r="A67" s="48" t="s">
        <v>154</v>
      </c>
      <c r="B67" s="49">
        <v>10</v>
      </c>
      <c r="C67" s="49" t="s">
        <v>88</v>
      </c>
      <c r="D67" s="50">
        <v>23134295.199999999</v>
      </c>
      <c r="E67" s="51">
        <f t="shared" si="3"/>
        <v>1253920.6999999993</v>
      </c>
      <c r="F67" s="31">
        <v>24388215.899999999</v>
      </c>
      <c r="G67" s="51">
        <f t="shared" si="4"/>
        <v>0</v>
      </c>
      <c r="H67" s="31">
        <v>24388215.899999999</v>
      </c>
      <c r="I67" s="51">
        <f t="shared" si="4"/>
        <v>23057189.100000001</v>
      </c>
      <c r="J67" s="31">
        <v>47445405</v>
      </c>
    </row>
    <row r="68" spans="1:10" ht="15" x14ac:dyDescent="0.25">
      <c r="A68" s="48" t="s">
        <v>155</v>
      </c>
      <c r="B68" s="49">
        <v>10</v>
      </c>
      <c r="C68" s="49" t="s">
        <v>90</v>
      </c>
      <c r="D68" s="50">
        <v>10447155.4</v>
      </c>
      <c r="E68" s="51">
        <f t="shared" si="3"/>
        <v>-102145.90000000037</v>
      </c>
      <c r="F68" s="31">
        <v>10345009.5</v>
      </c>
      <c r="G68" s="51">
        <f t="shared" si="4"/>
        <v>0</v>
      </c>
      <c r="H68" s="31">
        <v>10345009.5</v>
      </c>
      <c r="I68" s="51">
        <f t="shared" si="4"/>
        <v>-683641.09999999963</v>
      </c>
      <c r="J68" s="31">
        <v>9661368.4000000004</v>
      </c>
    </row>
    <row r="69" spans="1:10" ht="30" x14ac:dyDescent="0.25">
      <c r="A69" s="48" t="s">
        <v>156</v>
      </c>
      <c r="B69" s="49">
        <v>10</v>
      </c>
      <c r="C69" s="49" t="s">
        <v>94</v>
      </c>
      <c r="D69" s="50">
        <v>844887.9</v>
      </c>
      <c r="E69" s="51">
        <f t="shared" si="3"/>
        <v>36005.79999999993</v>
      </c>
      <c r="F69" s="31">
        <v>880893.7</v>
      </c>
      <c r="G69" s="51">
        <f t="shared" si="4"/>
        <v>0</v>
      </c>
      <c r="H69" s="31">
        <v>880893.7</v>
      </c>
      <c r="I69" s="51">
        <f t="shared" si="4"/>
        <v>60267</v>
      </c>
      <c r="J69" s="31">
        <v>941160.7</v>
      </c>
    </row>
    <row r="70" spans="1:10" ht="28.5" x14ac:dyDescent="0.2">
      <c r="A70" s="44" t="s">
        <v>157</v>
      </c>
      <c r="B70" s="45">
        <v>11</v>
      </c>
      <c r="C70" s="45" t="s">
        <v>84</v>
      </c>
      <c r="D70" s="46">
        <v>3311448.8</v>
      </c>
      <c r="E70" s="47">
        <f t="shared" si="3"/>
        <v>-649276.89999999991</v>
      </c>
      <c r="F70" s="22">
        <v>2662171.9</v>
      </c>
      <c r="G70" s="47">
        <f t="shared" si="4"/>
        <v>0</v>
      </c>
      <c r="H70" s="22">
        <v>2662171.9</v>
      </c>
      <c r="I70" s="47">
        <f t="shared" si="4"/>
        <v>-120184.89999999991</v>
      </c>
      <c r="J70" s="22">
        <v>2541987</v>
      </c>
    </row>
    <row r="71" spans="1:10" s="27" customFormat="1" ht="15" x14ac:dyDescent="0.25">
      <c r="A71" s="48" t="s">
        <v>158</v>
      </c>
      <c r="B71" s="49">
        <v>11</v>
      </c>
      <c r="C71" s="49" t="s">
        <v>83</v>
      </c>
      <c r="D71" s="50">
        <v>2415</v>
      </c>
      <c r="E71" s="51">
        <f t="shared" si="3"/>
        <v>0</v>
      </c>
      <c r="F71" s="31">
        <v>2415</v>
      </c>
      <c r="G71" s="51">
        <f t="shared" si="4"/>
        <v>0</v>
      </c>
      <c r="H71" s="31">
        <v>2415</v>
      </c>
      <c r="I71" s="51">
        <f t="shared" si="4"/>
        <v>7311.2000000000007</v>
      </c>
      <c r="J71" s="31">
        <v>9726.2000000000007</v>
      </c>
    </row>
    <row r="72" spans="1:10" ht="15" x14ac:dyDescent="0.25">
      <c r="A72" s="48" t="s">
        <v>159</v>
      </c>
      <c r="B72" s="49">
        <v>11</v>
      </c>
      <c r="C72" s="49" t="s">
        <v>86</v>
      </c>
      <c r="D72" s="50">
        <v>1395108.2</v>
      </c>
      <c r="E72" s="51">
        <f t="shared" si="3"/>
        <v>-654212</v>
      </c>
      <c r="F72" s="31">
        <v>740896.2</v>
      </c>
      <c r="G72" s="51">
        <f t="shared" si="4"/>
        <v>0</v>
      </c>
      <c r="H72" s="31">
        <v>740896.2</v>
      </c>
      <c r="I72" s="51">
        <f t="shared" si="4"/>
        <v>-97697.399999999907</v>
      </c>
      <c r="J72" s="31">
        <v>643198.80000000005</v>
      </c>
    </row>
    <row r="73" spans="1:10" ht="15" x14ac:dyDescent="0.25">
      <c r="A73" s="48" t="s">
        <v>160</v>
      </c>
      <c r="B73" s="49">
        <v>11</v>
      </c>
      <c r="C73" s="49" t="s">
        <v>88</v>
      </c>
      <c r="D73" s="50">
        <v>1857533.5</v>
      </c>
      <c r="E73" s="51">
        <f t="shared" si="3"/>
        <v>4935.1000000000931</v>
      </c>
      <c r="F73" s="31">
        <v>1862468.6</v>
      </c>
      <c r="G73" s="51">
        <f t="shared" si="4"/>
        <v>0</v>
      </c>
      <c r="H73" s="31">
        <v>1862468.6</v>
      </c>
      <c r="I73" s="51">
        <f t="shared" si="4"/>
        <v>-32193.600000000093</v>
      </c>
      <c r="J73" s="31">
        <v>1830275</v>
      </c>
    </row>
    <row r="74" spans="1:10" ht="30" x14ac:dyDescent="0.25">
      <c r="A74" s="48" t="s">
        <v>161</v>
      </c>
      <c r="B74" s="49">
        <v>11</v>
      </c>
      <c r="C74" s="49" t="s">
        <v>92</v>
      </c>
      <c r="D74" s="50">
        <v>56392.1</v>
      </c>
      <c r="E74" s="51">
        <f t="shared" si="3"/>
        <v>0</v>
      </c>
      <c r="F74" s="31">
        <v>56392.1</v>
      </c>
      <c r="G74" s="51">
        <f t="shared" si="4"/>
        <v>0</v>
      </c>
      <c r="H74" s="31">
        <v>56392.1</v>
      </c>
      <c r="I74" s="51">
        <f t="shared" si="4"/>
        <v>2394.9000000000015</v>
      </c>
      <c r="J74" s="31">
        <v>58787</v>
      </c>
    </row>
    <row r="75" spans="1:10" ht="57" x14ac:dyDescent="0.2">
      <c r="A75" s="44" t="s">
        <v>162</v>
      </c>
      <c r="B75" s="45">
        <v>13</v>
      </c>
      <c r="C75" s="45" t="s">
        <v>84</v>
      </c>
      <c r="D75" s="46">
        <v>974687.4</v>
      </c>
      <c r="E75" s="47">
        <f t="shared" si="3"/>
        <v>0</v>
      </c>
      <c r="F75" s="22">
        <v>974687.4</v>
      </c>
      <c r="G75" s="47">
        <f t="shared" si="4"/>
        <v>-405407.6</v>
      </c>
      <c r="H75" s="22">
        <v>569279.80000000005</v>
      </c>
      <c r="I75" s="47">
        <f t="shared" si="4"/>
        <v>-145100.00000000006</v>
      </c>
      <c r="J75" s="22">
        <v>424179.8</v>
      </c>
    </row>
    <row r="76" spans="1:10" s="27" customFormat="1" ht="45" x14ac:dyDescent="0.25">
      <c r="A76" s="48" t="s">
        <v>163</v>
      </c>
      <c r="B76" s="49">
        <v>13</v>
      </c>
      <c r="C76" s="49" t="s">
        <v>83</v>
      </c>
      <c r="D76" s="50">
        <v>943179</v>
      </c>
      <c r="E76" s="51">
        <f t="shared" si="3"/>
        <v>0</v>
      </c>
      <c r="F76" s="31">
        <v>943179</v>
      </c>
      <c r="G76" s="51">
        <f t="shared" si="4"/>
        <v>-405407.6</v>
      </c>
      <c r="H76" s="31">
        <v>537771.4</v>
      </c>
      <c r="I76" s="51">
        <f t="shared" si="4"/>
        <v>-145100</v>
      </c>
      <c r="J76" s="31">
        <v>392671.4</v>
      </c>
    </row>
    <row r="77" spans="1:10" s="27" customFormat="1" ht="45" x14ac:dyDescent="0.25">
      <c r="A77" s="48" t="s">
        <v>164</v>
      </c>
      <c r="B77" s="49">
        <v>13</v>
      </c>
      <c r="C77" s="49" t="s">
        <v>86</v>
      </c>
      <c r="D77" s="50">
        <v>31508.400000000001</v>
      </c>
      <c r="E77" s="51">
        <f t="shared" si="3"/>
        <v>0</v>
      </c>
      <c r="F77" s="31">
        <v>31508.400000000001</v>
      </c>
      <c r="G77" s="51">
        <f t="shared" si="4"/>
        <v>0</v>
      </c>
      <c r="H77" s="31">
        <v>31508.400000000001</v>
      </c>
      <c r="I77" s="51">
        <f t="shared" si="4"/>
        <v>0</v>
      </c>
      <c r="J77" s="31">
        <v>31508.400000000001</v>
      </c>
    </row>
    <row r="78" spans="1:10" ht="85.5" x14ac:dyDescent="0.2">
      <c r="A78" s="44" t="s">
        <v>165</v>
      </c>
      <c r="B78" s="45">
        <v>14</v>
      </c>
      <c r="C78" s="45" t="s">
        <v>84</v>
      </c>
      <c r="D78" s="46">
        <v>17497454.399999999</v>
      </c>
      <c r="E78" s="47">
        <f t="shared" si="3"/>
        <v>-8652.5</v>
      </c>
      <c r="F78" s="22">
        <v>17488801.899999999</v>
      </c>
      <c r="G78" s="47">
        <f t="shared" si="4"/>
        <v>0</v>
      </c>
      <c r="H78" s="22">
        <v>17488801.899999999</v>
      </c>
      <c r="I78" s="47">
        <f t="shared" ref="I78:I79" si="5">J78-H78</f>
        <v>-240165.89999999851</v>
      </c>
      <c r="J78" s="22">
        <v>17248636</v>
      </c>
    </row>
    <row r="79" spans="1:10" s="27" customFormat="1" ht="75" x14ac:dyDescent="0.25">
      <c r="A79" s="48" t="s">
        <v>166</v>
      </c>
      <c r="B79" s="49">
        <v>14</v>
      </c>
      <c r="C79" s="49" t="s">
        <v>83</v>
      </c>
      <c r="D79" s="50">
        <v>8270449</v>
      </c>
      <c r="E79" s="51">
        <f t="shared" si="3"/>
        <v>0</v>
      </c>
      <c r="F79" s="31">
        <v>8270449</v>
      </c>
      <c r="G79" s="51">
        <f t="shared" si="4"/>
        <v>0</v>
      </c>
      <c r="H79" s="31">
        <v>8270449</v>
      </c>
      <c r="I79" s="51">
        <f t="shared" si="5"/>
        <v>212872</v>
      </c>
      <c r="J79" s="31">
        <v>8483321</v>
      </c>
    </row>
    <row r="80" spans="1:10" ht="15" x14ac:dyDescent="0.25">
      <c r="A80" s="48" t="s">
        <v>167</v>
      </c>
      <c r="B80" s="49">
        <v>14</v>
      </c>
      <c r="C80" s="49" t="s">
        <v>86</v>
      </c>
      <c r="D80" s="50">
        <v>6859559.9000000004</v>
      </c>
      <c r="E80" s="51">
        <f t="shared" si="3"/>
        <v>-56568.5</v>
      </c>
      <c r="F80" s="31">
        <v>6802991.4000000004</v>
      </c>
      <c r="G80" s="51">
        <f t="shared" si="4"/>
        <v>0</v>
      </c>
      <c r="H80" s="31">
        <v>6802991.4000000004</v>
      </c>
      <c r="I80" s="51">
        <f t="shared" si="4"/>
        <v>-422437.40000000037</v>
      </c>
      <c r="J80" s="31">
        <v>6380554</v>
      </c>
    </row>
    <row r="81" spans="1:14" ht="30" x14ac:dyDescent="0.25">
      <c r="A81" s="48" t="s">
        <v>168</v>
      </c>
      <c r="B81" s="49">
        <v>14</v>
      </c>
      <c r="C81" s="49" t="s">
        <v>88</v>
      </c>
      <c r="D81" s="50">
        <v>2367445.5</v>
      </c>
      <c r="E81" s="51">
        <f t="shared" si="3"/>
        <v>47916</v>
      </c>
      <c r="F81" s="31">
        <v>2415361.5</v>
      </c>
      <c r="G81" s="51">
        <f t="shared" si="4"/>
        <v>0</v>
      </c>
      <c r="H81" s="31">
        <v>2415361.5</v>
      </c>
      <c r="I81" s="51">
        <f t="shared" si="4"/>
        <v>-30600.5</v>
      </c>
      <c r="J81" s="31">
        <v>2384761</v>
      </c>
    </row>
    <row r="82" spans="1:14" ht="14.25" x14ac:dyDescent="0.2">
      <c r="A82" s="52" t="s">
        <v>169</v>
      </c>
      <c r="B82" s="45" t="s">
        <v>84</v>
      </c>
      <c r="C82" s="45" t="s">
        <v>84</v>
      </c>
      <c r="D82" s="53">
        <f>D5+D15+D18+D23+D34+D39+D52+D43+D56+D64+D70+D75+D78</f>
        <v>155318200.20000002</v>
      </c>
      <c r="E82" s="47">
        <f t="shared" si="3"/>
        <v>13834841.099999994</v>
      </c>
      <c r="F82" s="53">
        <f>F5+F15+F18+F23+F34+F39+F52+F43+F56+F64+F70+F75+F78</f>
        <v>169153041.30000001</v>
      </c>
      <c r="G82" s="47">
        <f t="shared" si="4"/>
        <v>3605203.6999999881</v>
      </c>
      <c r="H82" s="53">
        <f>H5+H15+H18+H23+H34+H39+H52+H43+H56+H64+H70+H75+H78</f>
        <v>172758245</v>
      </c>
      <c r="I82" s="47">
        <f t="shared" si="4"/>
        <v>28092013.100000024</v>
      </c>
      <c r="J82" s="53">
        <f>J5+J15+J18+J23+J34+J39+J52+J43+J56+J64+J70+J75+J78</f>
        <v>200850258.10000002</v>
      </c>
    </row>
    <row r="83" spans="1:14" hidden="1" x14ac:dyDescent="0.2">
      <c r="A83" s="54"/>
      <c r="B83" s="55"/>
      <c r="C83" s="55"/>
      <c r="D83" s="56">
        <f t="shared" ref="D83:J83" si="6">D5+D15+D18+D23+D34+D39+D43+D52+D56+D64+D70+D75+D78</f>
        <v>155318200.20000002</v>
      </c>
      <c r="E83" s="57">
        <f t="shared" si="6"/>
        <v>13834841.100000003</v>
      </c>
      <c r="F83" s="56">
        <f t="shared" si="6"/>
        <v>169153041.30000001</v>
      </c>
      <c r="G83" s="57">
        <f t="shared" si="6"/>
        <v>3605203.6999999969</v>
      </c>
      <c r="H83" s="56">
        <f t="shared" si="6"/>
        <v>172758245</v>
      </c>
      <c r="I83" s="57">
        <f t="shared" si="6"/>
        <v>28092013.100000009</v>
      </c>
      <c r="J83" s="56">
        <f t="shared" si="6"/>
        <v>200850258.10000002</v>
      </c>
    </row>
    <row r="84" spans="1:14" ht="409.5" customHeight="1" x14ac:dyDescent="0.2">
      <c r="A84" s="63" t="s">
        <v>170</v>
      </c>
      <c r="B84" s="64"/>
      <c r="C84" s="64"/>
      <c r="D84" s="65"/>
      <c r="E84" s="66" t="s">
        <v>171</v>
      </c>
      <c r="F84" s="67"/>
      <c r="G84" s="66" t="s">
        <v>172</v>
      </c>
      <c r="H84" s="67"/>
      <c r="I84" s="66" t="s">
        <v>173</v>
      </c>
      <c r="J84" s="67"/>
    </row>
    <row r="85" spans="1:14" x14ac:dyDescent="0.2">
      <c r="E85" s="58"/>
      <c r="N85" s="59"/>
    </row>
    <row r="88" spans="1:14" x14ac:dyDescent="0.2">
      <c r="E88" s="59"/>
    </row>
    <row r="89" spans="1:14" x14ac:dyDescent="0.2">
      <c r="E89" s="59"/>
    </row>
    <row r="90" spans="1:14" x14ac:dyDescent="0.2">
      <c r="E90" s="59"/>
    </row>
    <row r="92" spans="1:14" x14ac:dyDescent="0.2">
      <c r="E92" s="59"/>
    </row>
    <row r="93" spans="1:14" x14ac:dyDescent="0.2">
      <c r="E93" s="59"/>
    </row>
    <row r="94" spans="1:14" x14ac:dyDescent="0.2">
      <c r="E94" s="59"/>
    </row>
    <row r="95" spans="1:14" x14ac:dyDescent="0.2">
      <c r="E95" s="59"/>
    </row>
    <row r="96" spans="1:14" x14ac:dyDescent="0.2">
      <c r="E96" s="59"/>
    </row>
  </sheetData>
  <autoFilter ref="A4:N84"/>
  <mergeCells count="5">
    <mergeCell ref="A1:J1"/>
    <mergeCell ref="A84:D84"/>
    <mergeCell ref="E84:F84"/>
    <mergeCell ref="G84:H84"/>
    <mergeCell ref="I84:J84"/>
  </mergeCells>
  <pageMargins left="0" right="0" top="0.39370078740157477" bottom="0.3937007874015747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доходы</vt:lpstr>
      <vt:lpstr>расходы</vt:lpstr>
      <vt:lpstr>доходы!Print_Titles</vt:lpstr>
      <vt:lpstr>расходы!Print_Titles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budjet5</dc:creator>
  <cp:lastModifiedBy>Ренёв Владислав Олегович</cp:lastModifiedBy>
  <cp:revision>12</cp:revision>
  <dcterms:created xsi:type="dcterms:W3CDTF">2015-06-09T06:33:58Z</dcterms:created>
  <dcterms:modified xsi:type="dcterms:W3CDTF">2025-05-19T06:42:27Z</dcterms:modified>
</cp:coreProperties>
</file>