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Доходы субъект (2)" sheetId="1" state="visible" r:id="rId1"/>
  </sheets>
  <definedNames>
    <definedName name="Print_Titles" localSheetId="0" hidden="0">'Доходы субъект (2)'!$3:$4</definedName>
    <definedName name="_xlnm.Print_Area" localSheetId="0">'Доходы субъект (2)'!$A$1:$I$38</definedName>
  </definedNames>
  <calcPr/>
</workbook>
</file>

<file path=xl/sharedStrings.xml><?xml version="1.0" encoding="utf-8"?>
<sst xmlns="http://schemas.openxmlformats.org/spreadsheetml/2006/main" count="97" uniqueCount="97">
  <si>
    <t xml:space="preserve">Доходы областного бюджета за 2024 год</t>
  </si>
  <si>
    <t xml:space="preserve">Наименование 
показателя</t>
  </si>
  <si>
    <t xml:space="preserve">Код дохода по бюджетной классификации</t>
  </si>
  <si>
    <t xml:space="preserve">Первоначально утвержденный бюджет 
(тыс. рублей)
(Закон Оренбургской области от 14.12.2023 № 993-400-VII-ОЗ «Об областном бюджете на 2024 год и на плановый период 2025 и 2026 годов»)</t>
  </si>
  <si>
    <t xml:space="preserve">Утверждено с учетом внесенных изменений 
(тыс. рублей)
(Закон Оренбургской области от от 14.12.2023 № 993-400-VII-ОЗ «Об областном бюджете на 2024 год и на плановый период 2025 и 2026 годов» (в ред. Законов Оренбургской области от 13.06.2024 № 1143-472-VII-ОЗ, от 18.09.2024 № 1197/497-VII-ОЗ,
от 16.12.2024 № 1365/583-VII-ОЗ))</t>
  </si>
  <si>
    <t xml:space="preserve">Исполнено
(тыс. рублей)</t>
  </si>
  <si>
    <t xml:space="preserve">Отклонение, %</t>
  </si>
  <si>
    <t xml:space="preserve">Пояснение по графе 6</t>
  </si>
  <si>
    <t xml:space="preserve">Пояснение по графе 7</t>
  </si>
  <si>
    <t>6=5/3*100</t>
  </si>
  <si>
    <t>7=5/4*100</t>
  </si>
  <si>
    <t xml:space="preserve">Налоговые и неналоговые доходы</t>
  </si>
  <si>
    <t xml:space="preserve">1  00  00000  00  0000  000</t>
  </si>
  <si>
    <t xml:space="preserve">Налоги на прибыль, доходы, в том числе:</t>
  </si>
  <si>
    <t xml:space="preserve">1  01  00000  00  0000  000</t>
  </si>
  <si>
    <t xml:space="preserve">Налог на прибыль организаций</t>
  </si>
  <si>
    <t xml:space="preserve">1  01  01000  00  0000  110</t>
  </si>
  <si>
    <t xml:space="preserve">Уменьшение объема платежей от крупнейших налогоплательщиков бюджета области и налогоплательщиков, которые до 1 января 2023 года являлись участниками консолидированной группы нало-гоплательщиков.</t>
  </si>
  <si>
    <t xml:space="preserve">Налог на доходы физических лиц</t>
  </si>
  <si>
    <t xml:space="preserve">1  01  02000  01  0000  110</t>
  </si>
  <si>
    <t xml:space="preserve">Рост фонда оплаты труда, выплата дивидендов</t>
  </si>
  <si>
    <t xml:space="preserve">Налоги на товары (работы, услуги), реализуемые на территории Российской Федерации, в том числе:</t>
  </si>
  <si>
    <t xml:space="preserve">1  03  00000  00  0000  000</t>
  </si>
  <si>
    <t xml:space="preserve">Акцизы по подакцизным товарам (продукции), производимым на территории Российской Федерации</t>
  </si>
  <si>
    <t xml:space="preserve">1  03  02000  01  0000  110</t>
  </si>
  <si>
    <t xml:space="preserve">Увеличение объемов реализации подакцизной продукции</t>
  </si>
  <si>
    <t xml:space="preserve">Налоги на совокупный доход , в том числе:</t>
  </si>
  <si>
    <t xml:space="preserve">1 05 00000 00 0000 000</t>
  </si>
  <si>
    <t xml:space="preserve">Налог на профессиональный доход</t>
  </si>
  <si>
    <t xml:space="preserve">1 05 06000 01 0000 110</t>
  </si>
  <si>
    <t xml:space="preserve">Увеличение количества самозанятых физических лиц и индивидуальных предпринимателей </t>
  </si>
  <si>
    <t xml:space="preserve">Налоги на имущество, в том числе:</t>
  </si>
  <si>
    <t xml:space="preserve">1  06  00000  00  0000  000</t>
  </si>
  <si>
    <t xml:space="preserve">Налог на имущество организаций</t>
  </si>
  <si>
    <t xml:space="preserve">1  06  02000  02  0000  110</t>
  </si>
  <si>
    <t xml:space="preserve">Транспортный налог</t>
  </si>
  <si>
    <t xml:space="preserve">1  06  04000  02  0000  110</t>
  </si>
  <si>
    <t xml:space="preserve">Увеличение поступлений по налогу обусловлено погашением задолженности прошлых лет</t>
  </si>
  <si>
    <t xml:space="preserve">Налог на игорный бизнес</t>
  </si>
  <si>
    <t xml:space="preserve">1  06  05000  02  0000  110</t>
  </si>
  <si>
    <t xml:space="preserve">Налоги, сборы и регулярные платежи за пользование природными ресурсами</t>
  </si>
  <si>
    <t xml:space="preserve">1  07  00000  00  0000  000</t>
  </si>
  <si>
    <t xml:space="preserve">Налог на добычу полезных ископаемых</t>
  </si>
  <si>
    <t xml:space="preserve">1  07  01000  01  0000  110</t>
  </si>
  <si>
    <t xml:space="preserve">Доначисление по результатам выездной налоговой проверки сумм по налогу на добычу общераспространенных полезных ископаемых и  увеличение расчетной стоимости добытого полезного ископаемого</t>
  </si>
  <si>
    <t xml:space="preserve">Государственная пошлина</t>
  </si>
  <si>
    <t xml:space="preserve">1  08  00000  00  0000  000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</si>
  <si>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</si>
  <si>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1  11  00000  00  0000  000</t>
  </si>
  <si>
    <t xml:space="preserve">Рост поступления доходов от проведения операций по управлению остатками средств областного бюджета на едином казначейском счете</t>
  </si>
  <si>
    <t xml:space="preserve">Платежи при пользовании природными ресурсами</t>
  </si>
  <si>
    <t xml:space="preserve">1  12  00000  00  0000  000</t>
  </si>
  <si>
    <t xml:space="preserve">Увеличение обусловлено уплатой крупным налогоплательщиком годовой суммы платы, начисленной за 2023 год, с учетом перерасчета за выбросы сверх лимита</t>
  </si>
  <si>
    <t xml:space="preserve">Доходы от оказания платных услуг (работ) и компенсации затрат государства</t>
  </si>
  <si>
    <t xml:space="preserve">1  13  00000  00  0000  000</t>
  </si>
  <si>
    <t xml:space="preserve">Возврат дебиторской задолженности прошлых лет в доход бюджета, в том числе от сельхозтоваропроизводителей</t>
  </si>
  <si>
    <t xml:space="preserve">Доходы от продажи материальных и нематериальных активов</t>
  </si>
  <si>
    <t xml:space="preserve">1  14  00000  00  0000  000</t>
  </si>
  <si>
    <t xml:space="preserve">Разовое поступление доходов от продажи государственного имущества и земельных участков, находящихся в собственности Оренбургской области</t>
  </si>
  <si>
    <t xml:space="preserve">Административные платежи и сборы</t>
  </si>
  <si>
    <t xml:space="preserve">1  15  00000  00  0000  000</t>
  </si>
  <si>
    <t xml:space="preserve">Увеличение количества обращений на оказание государственных услуг </t>
  </si>
  <si>
    <t xml:space="preserve">Штрафы, санкции, возмещение ущерба</t>
  </si>
  <si>
    <t xml:space="preserve">1  16  00000  00  0000  000</t>
  </si>
  <si>
    <t xml:space="preserve">Увеличение количества административных штрафов за административные правонарушения относительно первоначально прогнозируемых</t>
  </si>
  <si>
    <t xml:space="preserve">Увеличение количества административных штрафов за административные правонарушения относительно прогнозируемых</t>
  </si>
  <si>
    <t xml:space="preserve">Прочие неналоговые доходы</t>
  </si>
  <si>
    <t xml:space="preserve">1  17  00000  00  0000  000</t>
  </si>
  <si>
    <t xml:space="preserve">Уточнение невыясненных поступлений прошлых лет по принадлежности</t>
  </si>
  <si>
    <t xml:space="preserve">Безвозмездные поступления</t>
  </si>
  <si>
    <t xml:space="preserve">2  00  00000  00  0000  000</t>
  </si>
  <si>
    <t xml:space="preserve">Безвозмездные поступления от других бюджетов бюджетной системы Российской Федерации, в том числе:</t>
  </si>
  <si>
    <t xml:space="preserve">2  02  00000  00  0000  000</t>
  </si>
  <si>
    <t xml:space="preserve">Дотации бюджетам субъектов Российской Федерации и муниципальных образований</t>
  </si>
  <si>
    <t xml:space="preserve">2 02 10000 00 0000 150</t>
  </si>
  <si>
    <t xml:space="preserve">Увеличение поступлений в соответствии с решениями, принятыми на федеральном уровне</t>
  </si>
  <si>
    <t xml:space="preserve">Субсидии бюджетам бюджетной системы  Российской Федерации (межбюджетные субсидии)</t>
  </si>
  <si>
    <t xml:space="preserve">2 02 20000 00 0000 150</t>
  </si>
  <si>
    <t xml:space="preserve">Субвенции бюджетам бюджетной системы Российской Федерации</t>
  </si>
  <si>
    <t xml:space="preserve">2 02 30000 00 0000 150</t>
  </si>
  <si>
    <t xml:space="preserve">Иные межбюджетные трансферты</t>
  </si>
  <si>
    <t xml:space="preserve">2 02 40000 00 0000 150</t>
  </si>
  <si>
    <t xml:space="preserve">Увеличение поступлений из федерального бюджета на ликвидацию последствий чрезвычайной ситуации, вызванной прохождением весеннего паводка в 2024 году</t>
  </si>
  <si>
    <t xml:space="preserve">Безвозмездные поступления от государственных (муниципальных) организаций</t>
  </si>
  <si>
    <t xml:space="preserve">2  03  00000  00  0000  000</t>
  </si>
  <si>
    <t xml:space="preserve">Увеличение поступлений от публично-правовой компании «Фонд развития территорий»</t>
  </si>
  <si>
    <t xml:space="preserve">Безвозмездные поступления от негосударственных организаций</t>
  </si>
  <si>
    <t xml:space="preserve">2  04  00000  00  0000  000</t>
  </si>
  <si>
    <t xml:space="preserve">Прочие безвозмездные поступления</t>
  </si>
  <si>
    <t xml:space="preserve">2  07  00000  00  0000  000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</si>
  <si>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</si>
  <si>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2  18  00000  00  0000  000</t>
  </si>
  <si>
    <t xml:space="preserve">Доходы от остатков субсидий, субвенций и иных межбюджетных трансфертов, имеющих целевое назначение, прошлых лет не прогнозируются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</si>
  <si>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</si>
  <si>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2  19  00000  00  0000  000</t>
  </si>
  <si>
    <t xml:space="preserve">Возврат остатков субсидий, субвенций и иных межбюджетных трансфертов, имеющих целевое назначение, прошлых лет не прогнозируется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</si>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</sst>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#,##0.0"/>
    <numFmt numFmtId="161" formatCode="&quot;₽&quot;###,##0.00"/>
    <numFmt numFmtId="162" formatCode="&quot;₽&quot;###,##0"/>
    <numFmt numFmtId="163" formatCode="&quot;&quot;###,##0.00"/>
  </numFmts>
  <fonts count="10">
    <font>
      <sz val="11.000000"/>
      <color theme="1"/>
      <name val="Calibri"/>
      <scheme val="minor"/>
    </font>
    <font>
      <sz val="11.000000"/>
      <color theme="1"/>
      <name val="Times New Roman"/>
    </font>
    <font>
      <sz val="16.000000"/>
      <color theme="1"/>
      <name val="Times New Roman"/>
    </font>
    <font>
      <sz val="10.000000"/>
      <color theme="1"/>
      <name val="Times New Roman"/>
    </font>
    <font>
      <sz val="11.000000"/>
      <name val="Times New Roman"/>
    </font>
    <font>
      <b/>
      <sz val="11.000000"/>
      <name val="Times New Roman"/>
    </font>
    <font>
      <i/>
      <sz val="11.000000"/>
      <color theme="1"/>
      <name val="Times New Roman"/>
    </font>
    <font>
      <i/>
      <sz val="11.000000"/>
      <name val="Times New Roman"/>
    </font>
    <font>
      <b/>
      <sz val="9.000000"/>
      <color theme="1"/>
      <name val="Times New Roman"/>
    </font>
    <font>
      <b/>
      <sz val="8.000000"/>
      <name val="Times New Roman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6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vertical="center" wrapText="1"/>
    </xf>
    <xf fontId="1" fillId="0" borderId="0" numFmtId="160" xfId="0" applyNumberFormat="1" applyFont="1"/>
    <xf fontId="1" fillId="0" borderId="0" numFmtId="160" xfId="0" applyNumberFormat="1" applyFont="1" applyAlignment="1">
      <alignment horizontal="right"/>
    </xf>
    <xf fontId="1" fillId="0" borderId="0" numFmtId="0" xfId="0" applyFont="1" applyAlignment="1">
      <alignment horizontal="right"/>
    </xf>
    <xf fontId="3" fillId="0" borderId="0" numFmtId="0" xfId="0" applyFont="1"/>
    <xf fontId="4" fillId="0" borderId="1" numFmtId="161" xfId="0" applyNumberFormat="1" applyFont="1" applyBorder="1" applyAlignment="1">
      <alignment horizontal="center" vertical="center"/>
    </xf>
    <xf fontId="4" fillId="0" borderId="1" numFmtId="161" xfId="0" applyNumberFormat="1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1" fillId="0" borderId="0" numFmtId="162" xfId="0" applyNumberFormat="1" applyFont="1" applyAlignment="1">
      <alignment horizontal="center" vertical="center"/>
    </xf>
    <xf fontId="4" fillId="0" borderId="1" numFmtId="3" xfId="0" applyNumberFormat="1" applyFont="1" applyBorder="1" applyAlignment="1">
      <alignment horizontal="center" vertical="center"/>
    </xf>
    <xf fontId="4" fillId="0" borderId="1" numFmtId="3" xfId="0" applyNumberFormat="1" applyFont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1" fillId="0" borderId="0" numFmtId="0" xfId="0" applyFont="1" applyAlignment="1">
      <alignment wrapText="1"/>
    </xf>
    <xf fontId="5" fillId="0" borderId="1" numFmtId="0" xfId="0" applyFont="1" applyBorder="1" applyAlignment="1">
      <alignment vertical="top" wrapText="1"/>
    </xf>
    <xf fontId="5" fillId="0" borderId="1" numFmtId="0" xfId="0" applyFont="1" applyBorder="1" applyAlignment="1">
      <alignment horizontal="center" vertical="top"/>
    </xf>
    <xf fontId="5" fillId="0" borderId="1" numFmtId="160" xfId="0" applyNumberFormat="1" applyFont="1" applyBorder="1" applyAlignment="1">
      <alignment horizontal="right" vertical="top" wrapText="1"/>
    </xf>
    <xf fontId="1" fillId="0" borderId="1" numFmtId="0" xfId="0" applyFont="1" applyBorder="1" applyAlignment="1">
      <alignment vertical="top" wrapText="1"/>
    </xf>
    <xf fontId="4" fillId="0" borderId="1" numFmtId="0" xfId="0" applyFont="1" applyBorder="1" applyAlignment="1">
      <alignment vertical="top" wrapText="1"/>
    </xf>
    <xf fontId="4" fillId="0" borderId="1" numFmtId="0" xfId="0" applyFont="1" applyBorder="1" applyAlignment="1">
      <alignment horizontal="center" vertical="top"/>
    </xf>
    <xf fontId="4" fillId="0" borderId="1" numFmtId="160" xfId="0" applyNumberFormat="1" applyFont="1" applyBorder="1" applyAlignment="1">
      <alignment horizontal="right" vertical="top" wrapText="1"/>
    </xf>
    <xf fontId="6" fillId="0" borderId="0" numFmtId="0" xfId="0" applyFont="1" applyAlignment="1">
      <alignment wrapText="1"/>
    </xf>
    <xf fontId="7" fillId="0" borderId="1" numFmtId="0" xfId="0" applyFont="1" applyBorder="1" applyAlignment="1">
      <alignment vertical="top" wrapText="1"/>
    </xf>
    <xf fontId="7" fillId="0" borderId="1" numFmtId="0" xfId="0" applyFont="1" applyBorder="1" applyAlignment="1">
      <alignment horizontal="center" vertical="top"/>
    </xf>
    <xf fontId="7" fillId="0" borderId="1" numFmtId="160" xfId="0" applyNumberFormat="1" applyFont="1" applyBorder="1" applyAlignment="1">
      <alignment horizontal="right" vertical="top" wrapText="1"/>
    </xf>
    <xf fontId="6" fillId="0" borderId="1" numFmtId="0" xfId="0" applyFont="1" applyBorder="1" applyAlignment="1">
      <alignment vertical="top" wrapText="1"/>
    </xf>
    <xf fontId="7" fillId="0" borderId="1" numFmtId="163" xfId="0" applyNumberFormat="1" applyFont="1" applyBorder="1" applyAlignment="1">
      <alignment vertical="top" wrapText="1"/>
    </xf>
    <xf fontId="4" fillId="0" borderId="1" numFmtId="163" xfId="0" applyNumberFormat="1" applyFont="1" applyBorder="1" applyAlignment="1">
      <alignment vertical="top" wrapText="1"/>
    </xf>
    <xf fontId="1" fillId="0" borderId="1" numFmtId="0" xfId="0" applyFont="1" applyBorder="1" applyAlignment="1">
      <alignment horizontal="left" vertical="top" wrapText="1"/>
    </xf>
    <xf fontId="1" fillId="0" borderId="0" numFmtId="4" xfId="0" applyNumberFormat="1" applyFont="1" applyAlignment="1">
      <alignment wrapText="1"/>
    </xf>
    <xf fontId="8" fillId="0" borderId="0" numFmtId="0" xfId="0" applyFont="1"/>
    <xf fontId="5" fillId="0" borderId="1" numFmtId="161" xfId="0" applyNumberFormat="1" applyFont="1" applyBorder="1" applyAlignment="1">
      <alignment horizontal="left" vertical="top"/>
    </xf>
    <xf fontId="8" fillId="0" borderId="1" numFmtId="0" xfId="0" applyFont="1" applyBorder="1" applyAlignment="1">
      <alignment vertical="top"/>
    </xf>
    <xf fontId="9" fillId="0" borderId="0" numFmtId="161" xfId="0" applyNumberFormat="1" applyFont="1" applyAlignment="1">
      <alignment horizontal="right" wrapText="1"/>
    </xf>
    <xf fontId="1" fillId="0" borderId="0" numFmtId="4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6" zoomScale="85" workbookViewId="0">
      <selection activeCell="G34" activeCellId="0" sqref="G34"/>
    </sheetView>
  </sheetViews>
  <sheetFormatPr defaultColWidth="9.140625" defaultRowHeight="14.25"/>
  <cols>
    <col customWidth="1" min="1" max="1" style="1" width="38.42578125"/>
    <col customWidth="1" min="2" max="2" style="1" width="24.7109375"/>
    <col customWidth="1" min="3" max="3" style="1" width="16.7109375"/>
    <col customWidth="1" min="4" max="4" style="1" width="26"/>
    <col customWidth="1" min="5" max="5" style="1" width="15.28515625"/>
    <col customWidth="1" min="6" max="6" style="1" width="12.7109375"/>
    <col bestFit="1" customWidth="1" min="7" max="7" style="1" width="13.28515625"/>
    <col customWidth="1" min="8" max="9" style="1" width="50.28515625"/>
    <col min="10" max="10" style="1" width="9.140625"/>
    <col bestFit="1" customWidth="1" min="11" max="11" style="1" width="11.7109375"/>
    <col bestFit="1" customWidth="1" min="12" max="12" style="1" width="9.85546875"/>
    <col min="13" max="16384" style="1" width="9.140625"/>
  </cols>
  <sheetData>
    <row r="1" ht="20.25" customHeight="1">
      <c r="A1" s="2" t="s">
        <v>0</v>
      </c>
      <c r="B1" s="2"/>
      <c r="C1" s="2"/>
      <c r="D1" s="2"/>
      <c r="E1" s="2"/>
      <c r="F1" s="2"/>
      <c r="G1" s="2"/>
      <c r="H1" s="2"/>
      <c r="I1" s="2"/>
    </row>
    <row r="2">
      <c r="B2" s="3"/>
      <c r="C2" s="3"/>
      <c r="D2" s="3"/>
      <c r="E2" s="4"/>
      <c r="F2" s="3"/>
      <c r="I2" s="5"/>
    </row>
    <row r="3" s="6" customFormat="1" ht="276.75" customHeight="1">
      <c r="A3" s="7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6</v>
      </c>
      <c r="H3" s="9" t="s">
        <v>7</v>
      </c>
      <c r="I3" s="9" t="s">
        <v>8</v>
      </c>
    </row>
    <row r="4" s="10" customFormat="1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 t="s">
        <v>9</v>
      </c>
      <c r="G4" s="12" t="s">
        <v>10</v>
      </c>
      <c r="H4" s="13">
        <v>8</v>
      </c>
      <c r="I4" s="13">
        <v>9</v>
      </c>
    </row>
    <row r="5" s="14" customFormat="1">
      <c r="A5" s="15" t="s">
        <v>11</v>
      </c>
      <c r="B5" s="16" t="s">
        <v>12</v>
      </c>
      <c r="C5" s="17">
        <f>C6+C9+C11+C13+C17+C19+C20+C21+C22+C24+C25+C26</f>
        <v>110222993</v>
      </c>
      <c r="D5" s="17">
        <f>D6+D9+D11+D13+D17+D19+D20+D21+D22+D23+D24+D25+D26</f>
        <v>114287529</v>
      </c>
      <c r="E5" s="17">
        <f>E6+E9+E11+E13+E17+E19+E20+E21+E22+E23+E24+E25+E26</f>
        <v>117136725.58578998</v>
      </c>
      <c r="F5" s="17">
        <f t="shared" ref="F5:F38" si="0">IFERROR(E5/C5*100,"")</f>
        <v>106.27249578115701</v>
      </c>
      <c r="G5" s="17">
        <f t="shared" ref="G5:G38" si="1">IFERROR(E5/D5*100,"")</f>
        <v>102.49300742672456</v>
      </c>
      <c r="H5" s="18"/>
      <c r="I5" s="18"/>
    </row>
    <row r="6" s="14" customFormat="1" ht="58.5" customHeight="1">
      <c r="A6" s="19" t="s">
        <v>13</v>
      </c>
      <c r="B6" s="20" t="s">
        <v>14</v>
      </c>
      <c r="C6" s="21">
        <f>C7+C8</f>
        <v>75129821</v>
      </c>
      <c r="D6" s="21">
        <f>D7+D8</f>
        <v>75129821</v>
      </c>
      <c r="E6" s="21">
        <f>E7+E8</f>
        <v>76528180.38211</v>
      </c>
      <c r="F6" s="21">
        <f t="shared" si="0"/>
        <v>101.86125743878718</v>
      </c>
      <c r="G6" s="21">
        <f t="shared" si="1"/>
        <v>101.86125743878718</v>
      </c>
      <c r="H6" s="18"/>
      <c r="I6" s="18"/>
    </row>
    <row r="7" s="22" customFormat="1" ht="71.25">
      <c r="A7" s="23" t="s">
        <v>15</v>
      </c>
      <c r="B7" s="24" t="s">
        <v>16</v>
      </c>
      <c r="C7" s="25">
        <v>44108247</v>
      </c>
      <c r="D7" s="25">
        <v>44108247</v>
      </c>
      <c r="E7" s="25">
        <v>40983998.950000003</v>
      </c>
      <c r="F7" s="25">
        <f t="shared" si="0"/>
        <v>92.916861896597254</v>
      </c>
      <c r="G7" s="25">
        <f t="shared" si="1"/>
        <v>92.916861896597254</v>
      </c>
      <c r="H7" s="26" t="s">
        <v>17</v>
      </c>
      <c r="I7" s="26" t="s">
        <v>17</v>
      </c>
    </row>
    <row r="8" s="22" customFormat="1">
      <c r="A8" s="23" t="s">
        <v>18</v>
      </c>
      <c r="B8" s="24" t="s">
        <v>19</v>
      </c>
      <c r="C8" s="25">
        <v>31021574</v>
      </c>
      <c r="D8" s="25">
        <v>31021574</v>
      </c>
      <c r="E8" s="25">
        <v>35544181.432109997</v>
      </c>
      <c r="F8" s="25">
        <f t="shared" si="0"/>
        <v>114.57891025165259</v>
      </c>
      <c r="G8" s="25">
        <f t="shared" si="1"/>
        <v>114.57891025165259</v>
      </c>
      <c r="H8" s="26" t="s">
        <v>20</v>
      </c>
      <c r="I8" s="26" t="s">
        <v>20</v>
      </c>
    </row>
    <row r="9" s="14" customFormat="1" ht="42.75">
      <c r="A9" s="19" t="s">
        <v>21</v>
      </c>
      <c r="B9" s="20" t="s">
        <v>22</v>
      </c>
      <c r="C9" s="21">
        <f>C10</f>
        <v>13834960</v>
      </c>
      <c r="D9" s="21">
        <f>D10</f>
        <v>14585720</v>
      </c>
      <c r="E9" s="21">
        <f>E10</f>
        <v>14738636.009979999</v>
      </c>
      <c r="F9" s="21">
        <f t="shared" si="0"/>
        <v>106.53182958230454</v>
      </c>
      <c r="G9" s="21">
        <f t="shared" si="1"/>
        <v>101.04839534818986</v>
      </c>
      <c r="H9" s="27"/>
      <c r="I9" s="27"/>
    </row>
    <row r="10" s="22" customFormat="1" ht="42.75">
      <c r="A10" s="23" t="s">
        <v>23</v>
      </c>
      <c r="B10" s="24" t="s">
        <v>24</v>
      </c>
      <c r="C10" s="25">
        <v>13834960</v>
      </c>
      <c r="D10" s="25">
        <v>14585720</v>
      </c>
      <c r="E10" s="25">
        <v>14738636.009979999</v>
      </c>
      <c r="F10" s="25">
        <f t="shared" si="0"/>
        <v>106.53182958230454</v>
      </c>
      <c r="G10" s="25">
        <f t="shared" si="1"/>
        <v>101.04839534818986</v>
      </c>
      <c r="H10" s="27" t="s">
        <v>25</v>
      </c>
      <c r="I10" s="27"/>
    </row>
    <row r="11" s="14" customFormat="1" ht="28.5">
      <c r="A11" s="19" t="s">
        <v>26</v>
      </c>
      <c r="B11" s="20" t="s">
        <v>27</v>
      </c>
      <c r="C11" s="21">
        <f>C12</f>
        <v>229431</v>
      </c>
      <c r="D11" s="21">
        <f>D12</f>
        <v>310000</v>
      </c>
      <c r="E11" s="21">
        <f>E12</f>
        <v>381210.79999999999</v>
      </c>
      <c r="F11" s="21">
        <f t="shared" si="0"/>
        <v>166.15487880887935</v>
      </c>
      <c r="G11" s="21">
        <f t="shared" si="1"/>
        <v>122.97122580645161</v>
      </c>
      <c r="H11" s="28"/>
      <c r="I11" s="28"/>
    </row>
    <row r="12" s="22" customFormat="1" ht="28.5">
      <c r="A12" s="23" t="s">
        <v>28</v>
      </c>
      <c r="B12" s="24" t="s">
        <v>29</v>
      </c>
      <c r="C12" s="25">
        <v>229431</v>
      </c>
      <c r="D12" s="25">
        <v>310000</v>
      </c>
      <c r="E12" s="25">
        <v>381210.79999999999</v>
      </c>
      <c r="F12" s="25">
        <f t="shared" si="0"/>
        <v>166.15487880887935</v>
      </c>
      <c r="G12" s="25">
        <f t="shared" si="1"/>
        <v>122.97122580645161</v>
      </c>
      <c r="H12" s="27" t="s">
        <v>30</v>
      </c>
      <c r="I12" s="27" t="s">
        <v>30</v>
      </c>
    </row>
    <row r="13" s="14" customFormat="1">
      <c r="A13" s="19" t="s">
        <v>31</v>
      </c>
      <c r="B13" s="20" t="s">
        <v>32</v>
      </c>
      <c r="C13" s="21">
        <f>C16+C15+C14</f>
        <v>16429359</v>
      </c>
      <c r="D13" s="21">
        <f>D16+D15+D14</f>
        <v>16377856</v>
      </c>
      <c r="E13" s="21">
        <f>E16+E15+E14</f>
        <v>16307943.99323</v>
      </c>
      <c r="F13" s="21">
        <f t="shared" si="0"/>
        <v>99.260987560318085</v>
      </c>
      <c r="G13" s="21">
        <f t="shared" si="1"/>
        <v>99.573130898391099</v>
      </c>
      <c r="H13" s="18"/>
      <c r="I13" s="18"/>
    </row>
    <row r="14" s="14" customFormat="1">
      <c r="A14" s="23" t="s">
        <v>33</v>
      </c>
      <c r="B14" s="24" t="s">
        <v>34</v>
      </c>
      <c r="C14" s="25">
        <v>14858468</v>
      </c>
      <c r="D14" s="25">
        <v>14858468</v>
      </c>
      <c r="E14" s="25">
        <v>14677001.16807</v>
      </c>
      <c r="F14" s="25">
        <f t="shared" si="0"/>
        <v>98.778697562023225</v>
      </c>
      <c r="G14" s="25">
        <f t="shared" si="1"/>
        <v>98.778697562023225</v>
      </c>
      <c r="H14" s="26"/>
      <c r="I14" s="26"/>
    </row>
    <row r="15" s="14" customFormat="1" ht="28.5">
      <c r="A15" s="23" t="s">
        <v>35</v>
      </c>
      <c r="B15" s="24" t="s">
        <v>36</v>
      </c>
      <c r="C15" s="25">
        <v>1570891</v>
      </c>
      <c r="D15" s="25">
        <v>1519388</v>
      </c>
      <c r="E15" s="25">
        <v>1630942.82516</v>
      </c>
      <c r="F15" s="25">
        <f t="shared" si="0"/>
        <v>103.82278752376837</v>
      </c>
      <c r="G15" s="25">
        <f t="shared" si="1"/>
        <v>107.34208939125489</v>
      </c>
      <c r="H15" s="26"/>
      <c r="I15" s="26" t="s">
        <v>37</v>
      </c>
    </row>
    <row r="16" s="14" customFormat="1">
      <c r="A16" s="23" t="s">
        <v>38</v>
      </c>
      <c r="B16" s="24" t="s">
        <v>39</v>
      </c>
      <c r="C16" s="25"/>
      <c r="D16" s="25"/>
      <c r="E16" s="25"/>
      <c r="F16" s="25" t="str">
        <f t="shared" si="0"/>
        <v/>
      </c>
      <c r="G16" s="25" t="str">
        <f t="shared" si="1"/>
        <v/>
      </c>
      <c r="H16" s="26"/>
      <c r="I16" s="26"/>
    </row>
    <row r="17" s="14" customFormat="1" ht="28.5">
      <c r="A17" s="19" t="s">
        <v>40</v>
      </c>
      <c r="B17" s="20" t="s">
        <v>41</v>
      </c>
      <c r="C17" s="21">
        <f>C18</f>
        <v>1220621</v>
      </c>
      <c r="D17" s="21">
        <f>D18</f>
        <v>1457558</v>
      </c>
      <c r="E17" s="21">
        <f>E18</f>
        <v>1730523.6865099999</v>
      </c>
      <c r="F17" s="21">
        <f t="shared" si="0"/>
        <v>141.7740385025327</v>
      </c>
      <c r="G17" s="21">
        <f t="shared" si="1"/>
        <v>118.72760373926801</v>
      </c>
      <c r="H17" s="18"/>
      <c r="I17" s="18"/>
    </row>
    <row r="18" s="14" customFormat="1" ht="71.25">
      <c r="A18" s="23" t="s">
        <v>42</v>
      </c>
      <c r="B18" s="24" t="s">
        <v>43</v>
      </c>
      <c r="C18" s="25">
        <v>1220621</v>
      </c>
      <c r="D18" s="25">
        <v>1457558</v>
      </c>
      <c r="E18" s="25">
        <v>1730523.6865099999</v>
      </c>
      <c r="F18" s="25">
        <f t="shared" si="0"/>
        <v>141.7740385025327</v>
      </c>
      <c r="G18" s="25">
        <f t="shared" si="1"/>
        <v>118.72760373926801</v>
      </c>
      <c r="H18" s="26" t="s">
        <v>44</v>
      </c>
      <c r="I18" s="26" t="s">
        <v>44</v>
      </c>
    </row>
    <row r="19" s="14" customFormat="1">
      <c r="A19" s="19" t="s">
        <v>45</v>
      </c>
      <c r="B19" s="20" t="s">
        <v>46</v>
      </c>
      <c r="C19" s="21">
        <v>236833</v>
      </c>
      <c r="D19" s="21">
        <v>236833</v>
      </c>
      <c r="E19" s="21">
        <v>241815.10000000001</v>
      </c>
      <c r="F19" s="21">
        <f t="shared" si="0"/>
        <v>102.10363420638171</v>
      </c>
      <c r="G19" s="21">
        <f t="shared" si="1"/>
        <v>102.10363420638171</v>
      </c>
      <c r="H19" s="29"/>
      <c r="I19" s="29"/>
    </row>
    <row r="20" s="14" customFormat="1" ht="42.75">
      <c r="A20" s="19" t="s">
        <v>47</v>
      </c>
      <c r="B20" s="20" t="s">
        <v>48</v>
      </c>
      <c r="C20" s="21">
        <f>1403951+15</f>
        <v>1403966</v>
      </c>
      <c r="D20" s="21">
        <f>3840299+15</f>
        <v>3840314</v>
      </c>
      <c r="E20" s="21">
        <f>4632084.59235</f>
        <v>4632084.5923499996</v>
      </c>
      <c r="F20" s="21">
        <f t="shared" si="0"/>
        <v>329.92854473327696</v>
      </c>
      <c r="G20" s="21">
        <f t="shared" si="1"/>
        <v>120.61733994537947</v>
      </c>
      <c r="H20" s="29" t="s">
        <v>49</v>
      </c>
      <c r="I20" s="29" t="s">
        <v>49</v>
      </c>
      <c r="K20" s="30"/>
      <c r="L20" s="30"/>
    </row>
    <row r="21" s="14" customFormat="1" ht="57">
      <c r="A21" s="19" t="s">
        <v>50</v>
      </c>
      <c r="B21" s="20" t="s">
        <v>51</v>
      </c>
      <c r="C21" s="21">
        <v>170687</v>
      </c>
      <c r="D21" s="21">
        <v>178499</v>
      </c>
      <c r="E21" s="21">
        <v>189810.28883999999</v>
      </c>
      <c r="F21" s="21">
        <f>IFERROR(E21/C21*100,"")</f>
        <v>111.20371723681357</v>
      </c>
      <c r="G21" s="21">
        <f t="shared" si="1"/>
        <v>106.33689199379268</v>
      </c>
      <c r="H21" s="18" t="s">
        <v>52</v>
      </c>
      <c r="I21" s="18" t="s">
        <v>52</v>
      </c>
    </row>
    <row r="22" s="14" customFormat="1" ht="42.75">
      <c r="A22" s="19" t="s">
        <v>53</v>
      </c>
      <c r="B22" s="20" t="s">
        <v>54</v>
      </c>
      <c r="C22" s="21">
        <v>101727</v>
      </c>
      <c r="D22" s="21">
        <v>101727</v>
      </c>
      <c r="E22" s="21">
        <v>92631.698680000001</v>
      </c>
      <c r="F22" s="21">
        <f t="shared" si="0"/>
        <v>91.059107886795061</v>
      </c>
      <c r="G22" s="21">
        <f t="shared" si="1"/>
        <v>91.059107886795061</v>
      </c>
      <c r="H22" s="18" t="s">
        <v>55</v>
      </c>
      <c r="I22" s="18" t="s">
        <v>55</v>
      </c>
    </row>
    <row r="23" s="14" customFormat="1" ht="42.75">
      <c r="A23" s="19" t="s">
        <v>56</v>
      </c>
      <c r="B23" s="20" t="s">
        <v>57</v>
      </c>
      <c r="C23" s="21"/>
      <c r="D23" s="21">
        <v>17881</v>
      </c>
      <c r="E23" s="21">
        <v>27677.684260000002</v>
      </c>
      <c r="F23" s="21" t="str">
        <f t="shared" si="0"/>
        <v/>
      </c>
      <c r="G23" s="21">
        <f t="shared" si="1"/>
        <v>154.7882347743415</v>
      </c>
      <c r="H23" s="18"/>
      <c r="I23" s="18" t="s">
        <v>58</v>
      </c>
    </row>
    <row r="24" s="14" customFormat="1" ht="34.5" customHeight="1">
      <c r="A24" s="19" t="s">
        <v>59</v>
      </c>
      <c r="B24" s="20" t="s">
        <v>60</v>
      </c>
      <c r="C24" s="21">
        <v>229</v>
      </c>
      <c r="D24" s="21">
        <v>229</v>
      </c>
      <c r="E24" s="21">
        <v>156.91149999999999</v>
      </c>
      <c r="F24" s="21"/>
      <c r="G24" s="21"/>
      <c r="H24" s="18" t="s">
        <v>61</v>
      </c>
      <c r="I24" s="18" t="s">
        <v>61</v>
      </c>
    </row>
    <row r="25" s="14" customFormat="1" ht="42.75">
      <c r="A25" s="19" t="s">
        <v>62</v>
      </c>
      <c r="B25" s="20" t="s">
        <v>63</v>
      </c>
      <c r="C25" s="21">
        <v>1465359</v>
      </c>
      <c r="D25" s="21">
        <v>2051091</v>
      </c>
      <c r="E25" s="21">
        <v>2265689.6363000004</v>
      </c>
      <c r="F25" s="21">
        <f t="shared" si="0"/>
        <v>154.61669367711261</v>
      </c>
      <c r="G25" s="21">
        <f t="shared" si="1"/>
        <v>110.46265798543314</v>
      </c>
      <c r="H25" s="18" t="s">
        <v>64</v>
      </c>
      <c r="I25" s="18" t="s">
        <v>65</v>
      </c>
    </row>
    <row r="26" s="14" customFormat="1" ht="28.5">
      <c r="A26" s="19" t="s">
        <v>66</v>
      </c>
      <c r="B26" s="20" t="s">
        <v>67</v>
      </c>
      <c r="C26" s="21"/>
      <c r="D26" s="21"/>
      <c r="E26" s="21">
        <v>364.80203</v>
      </c>
      <c r="F26" s="21" t="str">
        <f t="shared" si="0"/>
        <v/>
      </c>
      <c r="G26" s="21" t="str">
        <f t="shared" si="1"/>
        <v/>
      </c>
      <c r="H26" s="18" t="s">
        <v>68</v>
      </c>
      <c r="I26" s="18" t="s">
        <v>68</v>
      </c>
    </row>
    <row r="27" s="14" customFormat="1">
      <c r="A27" s="15" t="s">
        <v>69</v>
      </c>
      <c r="B27" s="16" t="s">
        <v>70</v>
      </c>
      <c r="C27" s="17">
        <f>C28+C33+C34+C35+C36+C37</f>
        <v>34585190.300000004</v>
      </c>
      <c r="D27" s="17">
        <f>D28+D33+D34+D35+D36+D37</f>
        <v>63554190.600000001</v>
      </c>
      <c r="E27" s="17">
        <f>E28+E33+E34+E35+E36+E37</f>
        <v>68726461.809740007</v>
      </c>
      <c r="F27" s="17">
        <f t="shared" si="0"/>
        <v>198.71644832250641</v>
      </c>
      <c r="G27" s="17">
        <f t="shared" si="1"/>
        <v>108.1383637505408</v>
      </c>
      <c r="H27" s="18"/>
      <c r="I27" s="18"/>
    </row>
    <row r="28" s="14" customFormat="1" ht="42.75">
      <c r="A28" s="19" t="s">
        <v>71</v>
      </c>
      <c r="B28" s="20" t="s">
        <v>72</v>
      </c>
      <c r="C28" s="21">
        <f>C29+C30+C31+C32</f>
        <v>34277464.100000001</v>
      </c>
      <c r="D28" s="21">
        <f>D29+D30+D31+D32</f>
        <v>62559752</v>
      </c>
      <c r="E28" s="21">
        <v>67690022.606230006</v>
      </c>
      <c r="F28" s="21">
        <f t="shared" si="0"/>
        <v>197.47675151450309</v>
      </c>
      <c r="G28" s="21">
        <f t="shared" si="1"/>
        <v>108.20059294069773</v>
      </c>
      <c r="H28" s="18"/>
      <c r="I28" s="18"/>
    </row>
    <row r="29" s="14" customFormat="1" ht="42.75">
      <c r="A29" s="23" t="s">
        <v>73</v>
      </c>
      <c r="B29" s="24" t="s">
        <v>74</v>
      </c>
      <c r="C29" s="25">
        <v>11398685.699999999</v>
      </c>
      <c r="D29" s="25">
        <v>12413685.699999999</v>
      </c>
      <c r="E29" s="25">
        <v>12589456.869999999</v>
      </c>
      <c r="F29" s="25">
        <f t="shared" si="0"/>
        <v>110.44656551939143</v>
      </c>
      <c r="G29" s="25">
        <f t="shared" si="1"/>
        <v>101.41594667569198</v>
      </c>
      <c r="H29" s="23" t="s">
        <v>75</v>
      </c>
      <c r="I29" s="23"/>
    </row>
    <row r="30" s="14" customFormat="1" ht="42.75">
      <c r="A30" s="23" t="s">
        <v>76</v>
      </c>
      <c r="B30" s="24" t="s">
        <v>77</v>
      </c>
      <c r="C30" s="25">
        <v>17349740.5</v>
      </c>
      <c r="D30" s="25">
        <v>22302370.899999999</v>
      </c>
      <c r="E30" s="25">
        <v>21857202.533130001</v>
      </c>
      <c r="F30" s="25">
        <f t="shared" si="0"/>
        <v>125.97999683701322</v>
      </c>
      <c r="G30" s="25">
        <f t="shared" si="1"/>
        <v>98.003941514262962</v>
      </c>
      <c r="H30" s="23" t="s">
        <v>75</v>
      </c>
      <c r="I30" s="23"/>
    </row>
    <row r="31" s="14" customFormat="1" ht="28.5">
      <c r="A31" s="23" t="s">
        <v>78</v>
      </c>
      <c r="B31" s="24" t="s">
        <v>79</v>
      </c>
      <c r="C31" s="25">
        <v>3915484.7000000002</v>
      </c>
      <c r="D31" s="25">
        <v>3895827.1000000001</v>
      </c>
      <c r="E31" s="25">
        <v>3796645.7271599998</v>
      </c>
      <c r="F31" s="25">
        <f t="shared" si="0"/>
        <v>96.964897530055467</v>
      </c>
      <c r="G31" s="25">
        <f t="shared" si="1"/>
        <v>97.454163896544571</v>
      </c>
      <c r="H31" s="26"/>
      <c r="I31" s="26"/>
    </row>
    <row r="32" s="14" customFormat="1" ht="108" customHeight="1">
      <c r="A32" s="23" t="s">
        <v>80</v>
      </c>
      <c r="B32" s="24" t="s">
        <v>81</v>
      </c>
      <c r="C32" s="25">
        <v>1613553.2</v>
      </c>
      <c r="D32" s="25">
        <v>23947868.300000001</v>
      </c>
      <c r="E32" s="25">
        <v>29446717.47594</v>
      </c>
      <c r="F32" s="25">
        <f>IFERROR(E32/C32*100,"")</f>
        <v>1824.9610534031356</v>
      </c>
      <c r="G32" s="25">
        <f t="shared" si="1"/>
        <v>122.9617480230589</v>
      </c>
      <c r="H32" s="23" t="s">
        <v>82</v>
      </c>
      <c r="I32" s="23" t="s">
        <v>82</v>
      </c>
    </row>
    <row r="33" s="14" customFormat="1" ht="42.75">
      <c r="A33" s="19" t="s">
        <v>83</v>
      </c>
      <c r="B33" s="20" t="s">
        <v>84</v>
      </c>
      <c r="C33" s="21">
        <v>8200</v>
      </c>
      <c r="D33" s="21">
        <v>523966.5</v>
      </c>
      <c r="E33" s="21">
        <v>525420.37242000003</v>
      </c>
      <c r="F33" s="21">
        <f t="shared" si="0"/>
        <v>6407.5655173170726</v>
      </c>
      <c r="G33" s="21">
        <f t="shared" si="1"/>
        <v>100.27747430799489</v>
      </c>
      <c r="H33" s="18" t="s">
        <v>85</v>
      </c>
      <c r="I33" s="18"/>
    </row>
    <row r="34" s="14" customFormat="1" ht="28.5">
      <c r="A34" s="19" t="s">
        <v>86</v>
      </c>
      <c r="B34" s="20" t="s">
        <v>87</v>
      </c>
      <c r="C34" s="21"/>
      <c r="D34" s="21">
        <v>170535.89999999999</v>
      </c>
      <c r="E34" s="21">
        <v>169621.41881999999</v>
      </c>
      <c r="F34" s="21" t="str">
        <f t="shared" ref="F34:F35" si="2">IFERROR(E34/C34*100,"")</f>
        <v/>
      </c>
      <c r="G34" s="21">
        <f t="shared" ref="G34:G35" si="3">IFERROR(E34/D34*100,"")</f>
        <v>99.463760310878826</v>
      </c>
      <c r="H34" s="18"/>
      <c r="I34" s="18"/>
    </row>
    <row r="35" s="14" customFormat="1">
      <c r="A35" s="19" t="s">
        <v>88</v>
      </c>
      <c r="B35" s="20" t="s">
        <v>89</v>
      </c>
      <c r="C35" s="21">
        <v>299526.20000000001</v>
      </c>
      <c r="D35" s="21">
        <v>299936.20000000001</v>
      </c>
      <c r="E35" s="21">
        <v>298457.79842000001</v>
      </c>
      <c r="F35" s="21">
        <f t="shared" si="2"/>
        <v>99.643302796216162</v>
      </c>
      <c r="G35" s="21">
        <f t="shared" si="3"/>
        <v>99.507094648795317</v>
      </c>
      <c r="H35" s="18"/>
      <c r="I35" s="18"/>
    </row>
    <row r="36" s="14" customFormat="1" ht="99.75">
      <c r="A36" s="19" t="s">
        <v>90</v>
      </c>
      <c r="B36" s="20" t="s">
        <v>91</v>
      </c>
      <c r="C36" s="21"/>
      <c r="D36" s="21"/>
      <c r="E36" s="21">
        <v>143542.92019</v>
      </c>
      <c r="F36" s="21" t="str">
        <f t="shared" si="0"/>
        <v/>
      </c>
      <c r="G36" s="21" t="str">
        <f t="shared" si="1"/>
        <v/>
      </c>
      <c r="H36" s="19" t="s">
        <v>92</v>
      </c>
      <c r="I36" s="19" t="s">
        <v>92</v>
      </c>
    </row>
    <row r="37" s="14" customFormat="1" ht="57">
      <c r="A37" s="19" t="s">
        <v>93</v>
      </c>
      <c r="B37" s="20" t="s">
        <v>94</v>
      </c>
      <c r="C37" s="21"/>
      <c r="D37" s="21"/>
      <c r="E37" s="21">
        <v>-100603.30634000001</v>
      </c>
      <c r="F37" s="21" t="str">
        <f t="shared" si="0"/>
        <v/>
      </c>
      <c r="G37" s="21" t="str">
        <f t="shared" si="1"/>
        <v/>
      </c>
      <c r="H37" s="19" t="s">
        <v>95</v>
      </c>
      <c r="I37" s="19" t="s">
        <v>95</v>
      </c>
    </row>
    <row r="38" s="31" customFormat="1" ht="14.25">
      <c r="A38" s="32" t="s">
        <v>96</v>
      </c>
      <c r="B38" s="32"/>
      <c r="C38" s="17">
        <f>C5+C27</f>
        <v>144808183.30000001</v>
      </c>
      <c r="D38" s="17">
        <f>D5+D27</f>
        <v>177841719.59999999</v>
      </c>
      <c r="E38" s="17">
        <f>E5+E27</f>
        <v>185863187.39552999</v>
      </c>
      <c r="F38" s="17">
        <f t="shared" si="0"/>
        <v>128.35130112120535</v>
      </c>
      <c r="G38" s="17">
        <f t="shared" si="1"/>
        <v>104.51045334782627</v>
      </c>
      <c r="H38" s="33"/>
      <c r="I38" s="33"/>
    </row>
    <row r="39">
      <c r="C39" s="34"/>
      <c r="D39" s="35"/>
      <c r="E39" s="35"/>
    </row>
    <row r="40">
      <c r="C40" s="35"/>
      <c r="D40" s="35"/>
      <c r="E40" s="35"/>
    </row>
    <row r="41">
      <c r="C41" s="3"/>
      <c r="D41" s="3"/>
      <c r="E41" s="3"/>
    </row>
  </sheetData>
  <mergeCells count="2">
    <mergeCell ref="A1:I1"/>
    <mergeCell ref="A38:B38"/>
  </mergeCells>
  <printOptions headings="0" gridLines="0"/>
  <pageMargins left="0.29999999999999999" right="0.15748031496062992" top="0.59999999999999998" bottom="0.40000000000000008" header="0.31496062992125984" footer="0.31496062992125984"/>
  <pageSetup paperSize="9" scale="61" fitToWidth="1" fitToHeight="112" pageOrder="downThenOver" orientation="landscape" usePrinterDefaults="1" blackAndWhite="0" draft="0" cellComments="none" useFirstPageNumber="0" errors="displayed" horizontalDpi="600" verticalDpi="600" copies="1"/>
  <headerFooter differentFirst="1">
    <oddHeader>&amp;C&amp;"Times New Roman,Regular 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budjet5</dc:creator>
  <cp:lastModifiedBy>dem</cp:lastModifiedBy>
  <cp:revision>15</cp:revision>
  <dcterms:created xsi:type="dcterms:W3CDTF">2016-08-12T04:26:47Z</dcterms:created>
  <dcterms:modified xsi:type="dcterms:W3CDTF">2025-05-14T09:31:32Z</dcterms:modified>
</cp:coreProperties>
</file>